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460" windowHeight="8295" firstSheet="8" activeTab="14"/>
  </bookViews>
  <sheets>
    <sheet name="補償金請求書" sheetId="1" r:id="rId1"/>
    <sheet name="請求書表紙" sheetId="2" r:id="rId2"/>
    <sheet name="1.検査分" sheetId="3" r:id="rId3"/>
    <sheet name="2.返品分" sheetId="4" r:id="rId4"/>
    <sheet name="3.廃棄分（処分○従来方法）" sheetId="5" r:id="rId5"/>
    <sheet name="別表3-2（処分×従来方法）" sheetId="6" r:id="rId6"/>
    <sheet name="別表3-2（処分○原価率）" sheetId="7" r:id="rId7"/>
    <sheet name="別表3-2（処分×原価率　）" sheetId="8" r:id="rId8"/>
    <sheet name="4.輸出分" sheetId="9" r:id="rId9"/>
    <sheet name="5.値引販売分" sheetId="10" r:id="rId10"/>
    <sheet name="6.取扱量減少分" sheetId="11" r:id="rId11"/>
    <sheet name="減収計算書" sheetId="12" r:id="rId12"/>
    <sheet name="７.逸失利益分" sheetId="13" r:id="rId13"/>
    <sheet name="売上平均計算" sheetId="14" r:id="rId14"/>
    <sheet name="貢献利益率計算" sheetId="15" r:id="rId15"/>
  </sheets>
  <definedNames>
    <definedName name="_xlnm.Print_Area" localSheetId="2">'1.検査分'!$A$1:$M$42</definedName>
    <definedName name="_xlnm.Print_Area" localSheetId="3">'2.返品分'!$A$1:$M$28</definedName>
    <definedName name="_xlnm.Print_Area" localSheetId="4">'3.廃棄分（処分○従来方法）'!$A$1:$L$29</definedName>
    <definedName name="_xlnm.Print_Area" localSheetId="8">'4.輸出分'!$A$1:$L$51</definedName>
    <definedName name="_xlnm.Print_Area" localSheetId="9">'5.値引販売分'!$A$1:$I$28</definedName>
    <definedName name="_xlnm.Print_Area" localSheetId="10">'6.取扱量減少分'!$A$1:$G$17</definedName>
    <definedName name="_xlnm.Print_Area" localSheetId="12">'７.逸失利益分'!$A$1:$N$23</definedName>
    <definedName name="_xlnm.Print_Area" localSheetId="11">'減収計算書'!$A$1:$Q$40</definedName>
    <definedName name="_xlnm.Print_Area" localSheetId="14">'貢献利益率計算'!$A$1:$Q$39</definedName>
    <definedName name="_xlnm.Print_Area" localSheetId="1">'請求書表紙'!$A$1:$J$25</definedName>
    <definedName name="_xlnm.Print_Area" localSheetId="13">'売上平均計算'!$A$1:$O$40</definedName>
    <definedName name="_xlnm.Print_Area" localSheetId="7">'別表3-2（処分×原価率　）'!$A$2:$L$38</definedName>
    <definedName name="_xlnm.Print_Area" localSheetId="5">'別表3-2（処分×従来方法）'!$A$2:$L$34</definedName>
    <definedName name="_xlnm.Print_Area" localSheetId="6">'別表3-2（処分○原価率）'!$A$2:$J$38</definedName>
    <definedName name="_xlnm.Print_Area" localSheetId="0">'補償金請求書'!#REF!</definedName>
  </definedNames>
  <calcPr fullCalcOnLoad="1"/>
</workbook>
</file>

<file path=xl/sharedStrings.xml><?xml version="1.0" encoding="utf-8"?>
<sst xmlns="http://schemas.openxmlformats.org/spreadsheetml/2006/main" count="532" uniqueCount="293">
  <si>
    <t>備考</t>
  </si>
  <si>
    <t>合　計</t>
  </si>
  <si>
    <t>内容</t>
  </si>
  <si>
    <t>項目</t>
  </si>
  <si>
    <t>請求金額
　a×b</t>
  </si>
  <si>
    <t>a.単価</t>
  </si>
  <si>
    <t>b.数量</t>
  </si>
  <si>
    <t>請求金額（円）
（a-b）×c+d+e</t>
  </si>
  <si>
    <t>　</t>
  </si>
  <si>
    <t>合組荒茶・仕上茶品名</t>
  </si>
  <si>
    <t>b.未支出加工費/kg
（円）</t>
  </si>
  <si>
    <t>ｃ．検体数量
（Ｋｇ）</t>
  </si>
  <si>
    <t>数量・価格等を証する書類</t>
  </si>
  <si>
    <t>　</t>
  </si>
  <si>
    <t>　</t>
  </si>
  <si>
    <t>　</t>
  </si>
  <si>
    <t>　　</t>
  </si>
  <si>
    <t>請求対象期間</t>
  </si>
  <si>
    <t>d.検査費用
（円）</t>
  </si>
  <si>
    <t>e.その他費用
（円）</t>
  </si>
  <si>
    <t>検査機関名</t>
  </si>
  <si>
    <t>品名</t>
  </si>
  <si>
    <t>返品元</t>
  </si>
  <si>
    <t>【e.その他費用内訳】（送料等）</t>
  </si>
  <si>
    <t>別表１　</t>
  </si>
  <si>
    <t>別表２　</t>
  </si>
  <si>
    <t>別表３　</t>
  </si>
  <si>
    <t>別表４　</t>
  </si>
  <si>
    <t>別表５　</t>
  </si>
  <si>
    <t>検査年月日</t>
  </si>
  <si>
    <t>年月日</t>
  </si>
  <si>
    <t>a.返品数量
（Ｋｇ）</t>
  </si>
  <si>
    <t>c.保管費用（円）</t>
  </si>
  <si>
    <t>内訳</t>
  </si>
  <si>
    <t>１．検査分</t>
  </si>
  <si>
    <t>２．返品分</t>
  </si>
  <si>
    <t>合計</t>
  </si>
  <si>
    <t>【請求書表紙】</t>
  </si>
  <si>
    <t>d.送料他経費（円）</t>
  </si>
  <si>
    <t>※上の表ｅ：その他費用欄へ転記</t>
  </si>
  <si>
    <t>ｃ．廃棄数量
（Ｋｇ）</t>
  </si>
  <si>
    <t>d.廃棄費用
（円）</t>
  </si>
  <si>
    <t>検査・証明年月日</t>
  </si>
  <si>
    <t>検査・証明機関名</t>
  </si>
  <si>
    <t>仕上茶品名</t>
  </si>
  <si>
    <t>a.通常価格/kg
（円）</t>
  </si>
  <si>
    <t>ｃ．販売数量
（Ｋｇ）</t>
  </si>
  <si>
    <t>請求金額（円）　　　　c＋d</t>
  </si>
  <si>
    <t>　</t>
  </si>
  <si>
    <t>【２．返品分】（返品に要した送料等の追加的費用）</t>
  </si>
  <si>
    <t>【３．廃棄分】（廃棄したお茶の減収分と廃棄費用などの追加的費用）</t>
  </si>
  <si>
    <t>Ａ：売上平均（円）</t>
  </si>
  <si>
    <t>Ｄ：売上高減少額（円）</t>
  </si>
  <si>
    <t>請求については過去の年度との比較の為、年度末や決算期等の原則、年１回の年度単位での請求でお願いします。</t>
  </si>
  <si>
    <t>別表６　</t>
  </si>
  <si>
    <t>（取扱量減少に伴う売上減収額）</t>
  </si>
  <si>
    <t>※合計金額を請求書表紙のご請求金額欄へ転記</t>
  </si>
  <si>
    <t>※合計額を請求書表紙の②欄へ転記</t>
  </si>
  <si>
    <t>※合計金額を請求書表紙のご請求金額欄へ転記</t>
  </si>
  <si>
    <t>※合計金額を請求書表紙のご請求金額欄へ転記</t>
  </si>
  <si>
    <t>※合計額を請求書表紙の①欄へ転記</t>
  </si>
  <si>
    <t>※累計額欄には取扱量減少分を年度分をまとめて請求する際の受領済の賠償額を記入していただきます。</t>
  </si>
  <si>
    <t>※請求金額を請求書表紙の請求金額欄へ転記</t>
  </si>
  <si>
    <t>値引・廃棄等減収分　再掲（円）</t>
  </si>
  <si>
    <t>b．検体数量
（Ｋｇ）</t>
  </si>
  <si>
    <t>c.検査費用
（円）</t>
  </si>
  <si>
    <t>d.その他費用
（円）</t>
  </si>
  <si>
    <t>※上の表d：その他費用欄へ転記</t>
  </si>
  <si>
    <t>【d.その他費用内訳】（送料等）</t>
  </si>
  <si>
    <t>前回までの累計額</t>
  </si>
  <si>
    <t>今回分を含めた累計額</t>
  </si>
  <si>
    <t>今回ご請求金額（円）</t>
  </si>
  <si>
    <t>Ｆ：貢献利益率（％）</t>
  </si>
  <si>
    <t>a.販売価格/kg
（円）</t>
  </si>
  <si>
    <t>Ｄ：売上高減少額（円）　　　　　（Ｄ＝Ａ－Ｂ-Ｃ）</t>
  </si>
  <si>
    <t>Ｇ：請求金額（利益額）（円）（Ｇ＝Ｄ×Ｆ/100）</t>
  </si>
  <si>
    <t>Ｂ：本年度売上額（円）</t>
  </si>
  <si>
    <t>※Ａの売上平均については、過去５年間の最高値、最低値を除く３年分の売上額の平均値（５中３）とします。</t>
  </si>
  <si>
    <t>※Ｃについては、検査分・廃棄分・値引き分のうちお茶の減収分（追加的費用は除く）の賠償確定額を本年度売上額に加算をします。</t>
  </si>
  <si>
    <t>b.値引販売価格/kg
（円）</t>
  </si>
  <si>
    <t>b.販売見込価格/kg（円）</t>
  </si>
  <si>
    <t>※Ｆの貢献利益率は売上高に対する（粗利益＋売上げ原価に含まれる固定費（加算）－販売費・一般管理費に含まれる変動費（減算））の率で算定します。
　</t>
  </si>
  <si>
    <t>貢献利益率の算定は売上平均算定で使用した３年分の平均値とします。</t>
  </si>
  <si>
    <t>　私（又は当法人・組合等）は、補償金を請求します。</t>
  </si>
  <si>
    <t>【請求者】</t>
  </si>
  <si>
    <t>フリガナ</t>
  </si>
  <si>
    <t>社名・店名</t>
  </si>
  <si>
    <t>フリガナ</t>
  </si>
  <si>
    <t>代表者氏名</t>
  </si>
  <si>
    <t>郵便番号</t>
  </si>
  <si>
    <t>所在地</t>
  </si>
  <si>
    <t>電話</t>
  </si>
  <si>
    <t>　ＴＥＬ　　　　　　　　　　　　　　　ＦＡＸ　　</t>
  </si>
  <si>
    <t>担当者氏名</t>
  </si>
  <si>
    <t>【お振込口座】</t>
  </si>
  <si>
    <t>金融機関名</t>
  </si>
  <si>
    <t>預金種目</t>
  </si>
  <si>
    <t>口座番号</t>
  </si>
  <si>
    <t>フリガナ</t>
  </si>
  <si>
    <t>口座名義</t>
  </si>
  <si>
    <t>①（a-b)×ｃ</t>
  </si>
  <si>
    <t>請求金額（円）
(a-b)×c+d+e</t>
  </si>
  <si>
    <t>請求金額（円）
（a×b）＋c+d</t>
  </si>
  <si>
    <t>（次回請求時に⑥欄に転記）</t>
  </si>
  <si>
    <t>※合計額を請求書表紙の③欄へ転記</t>
  </si>
  <si>
    <t>③a×b</t>
  </si>
  <si>
    <t>請求金額（円）
④（a-b）×c</t>
  </si>
  <si>
    <t>※合計金額を請求書表紙のご請求金額欄と④欄へ転記</t>
  </si>
  <si>
    <t>Ｃ：受領済の検査、廃棄、輸出、値引き分の減収に関する賠償額（Ｃ＝検査分①＋廃棄分②＋輸出分③＋値引き販売分④）   ※別紙の①，②，③，④の年度の累計額を転記する。</t>
  </si>
  <si>
    <t>【在庫処分ができる茶商様・従来通りの請求用】</t>
  </si>
  <si>
    <t>②（aーｂ）×ｃ</t>
  </si>
  <si>
    <t>【在庫処分ができない場合の従来通りの請求用】</t>
  </si>
  <si>
    <t>記入年月日：　　　　　　　　　　　　　　　　　　　　　　</t>
  </si>
  <si>
    <t>a.販売見込価格/kg（円）</t>
  </si>
  <si>
    <t>b.未支出加工費/kg（円）</t>
  </si>
  <si>
    <t>ｃ．廃棄予定数量
（Ｋｇ）</t>
  </si>
  <si>
    <t>②（aーｂ）×ｃ</t>
  </si>
  <si>
    <t>請求金額（円）
（a-b）×c+d</t>
  </si>
  <si>
    <t>保管場所所在地</t>
  </si>
  <si>
    <t>荷姿</t>
  </si>
  <si>
    <t>保管開始日</t>
  </si>
  <si>
    <t>茶商名　　　　　　　　　　　　　　　　</t>
  </si>
  <si>
    <t>原価率</t>
  </si>
  <si>
    <t>売上総額</t>
  </si>
  <si>
    <t>売上原価</t>
  </si>
  <si>
    <t>a.在庫の売上原価/kg（円）</t>
  </si>
  <si>
    <t>b.原価率</t>
  </si>
  <si>
    <t>請求金額（円）
a×b×c+d</t>
  </si>
  <si>
    <t>請求金額（円）
a×b×c+d＋ｅ</t>
  </si>
  <si>
    <r>
      <t>【３．廃棄分】（処分予定のお茶の減収分と追加的費用）</t>
    </r>
    <r>
      <rPr>
        <b/>
        <sz val="24"/>
        <color indexed="10"/>
        <rFont val="ＭＳ Ｐゴシック"/>
        <family val="3"/>
      </rPr>
      <t>※販売価格はこれまでと同様に個別に納品書等の証明書類を添付し、ご請求いただく</t>
    </r>
  </si>
  <si>
    <t>【在庫処分ができない場合の決算資料による請求用（ただし、新規に在庫処分の請求をされる方に限ります】</t>
  </si>
  <si>
    <r>
      <t>【３．廃棄分】（処分予定のお茶の減収分と追加的費用）</t>
    </r>
    <r>
      <rPr>
        <b/>
        <sz val="24"/>
        <color indexed="10"/>
        <rFont val="ＭＳ Ｐゴシック"/>
        <family val="3"/>
      </rPr>
      <t>※処分するお茶の価格を全て原価率により求めて請求する場合</t>
    </r>
  </si>
  <si>
    <t>＝</t>
  </si>
  <si>
    <t>÷</t>
  </si>
  <si>
    <t>②a×ｂ×ｃ</t>
  </si>
  <si>
    <t>【在庫処分ができる場合の決算資料による請求用（ただし、新規に在庫処分の請求をされる方に限ります】</t>
  </si>
  <si>
    <r>
      <t>【３．廃棄分】（処分したお茶の減収分と追加的費用）</t>
    </r>
    <r>
      <rPr>
        <b/>
        <sz val="24"/>
        <color indexed="10"/>
        <rFont val="ＭＳ Ｐゴシック"/>
        <family val="3"/>
      </rPr>
      <t>※処分するお茶の価格を全て原価率により求めて請求する場合</t>
    </r>
  </si>
  <si>
    <t>②a×ｂ×ｃ</t>
  </si>
  <si>
    <t>①</t>
  </si>
  <si>
    <t>②</t>
  </si>
  <si>
    <t>③</t>
  </si>
  <si>
    <t>④</t>
  </si>
  <si>
    <t>⑤</t>
  </si>
  <si>
    <t>⑥</t>
  </si>
  <si>
    <t>⑤＋⑥</t>
  </si>
  <si>
    <t xml:space="preserve"> </t>
  </si>
  <si>
    <t>決算月確認</t>
  </si>
  <si>
    <t>売上減少分のご請求の確認</t>
  </si>
  <si>
    <t>※どちらで請求をされるか○を記入願います</t>
  </si>
  <si>
    <t>：平成　　年　　月　　日～平成　　年　　月　　日まで</t>
  </si>
  <si>
    <t>a.販売見込価格/kg（円）　　</t>
  </si>
  <si>
    <t>※決算時に売上減少の貢献利益分を請求の場合は売上原価</t>
  </si>
  <si>
    <t>普通預金　　　・　　　当座預金</t>
  </si>
  <si>
    <t>　　　月</t>
  </si>
  <si>
    <t>計算用</t>
  </si>
  <si>
    <t>過去５年の売上金額（単位：円）</t>
  </si>
  <si>
    <t>本年度度
売上額</t>
  </si>
  <si>
    <t>受領済の賠償額（単位：円）</t>
  </si>
  <si>
    <t>売上高
減少額
D＝AーBーC</t>
  </si>
  <si>
    <t>最高値</t>
  </si>
  <si>
    <t>最低値</t>
  </si>
  <si>
    <t>売上平均</t>
  </si>
  <si>
    <t>23年度売上</t>
  </si>
  <si>
    <t>検査・廃棄・値引等減収分お茶代合計</t>
  </si>
  <si>
    <t>Ａ</t>
  </si>
  <si>
    <t>Ｂ</t>
  </si>
  <si>
    <t>Ｃ</t>
  </si>
  <si>
    <t>【貢献利益率　計算】</t>
  </si>
  <si>
    <t>　　※貢献利益＝粗利益＋売上原価中の固定費－販売費および一般管理費中の変動費</t>
  </si>
  <si>
    <t>　　※貢献利益率＝貢献利益平均/売上高平均</t>
  </si>
  <si>
    <t>（単位：円）</t>
  </si>
  <si>
    <t>粗利益
C=A-B</t>
  </si>
  <si>
    <t>売上原価中の固定費</t>
  </si>
  <si>
    <t>合計額
Ｄ</t>
  </si>
  <si>
    <t>販売費・一般管理費中の変動費</t>
  </si>
  <si>
    <t>合計額
Ｅ</t>
  </si>
  <si>
    <t>貢献利益
F=C+D-E</t>
  </si>
  <si>
    <t>貢献利益率
G=F/A</t>
  </si>
  <si>
    <t>費目ごとに金額をお書きください</t>
  </si>
  <si>
    <t>金  額</t>
  </si>
  <si>
    <t>項  目</t>
  </si>
  <si>
    <t>貢献利益率（平均）</t>
  </si>
  <si>
    <t>売上高減少額
（円）</t>
  </si>
  <si>
    <t>貢献利益率平均</t>
  </si>
  <si>
    <t>ご請求金額
（円）</t>
  </si>
  <si>
    <r>
      <t>【売上高減少額　計算】　　</t>
    </r>
    <r>
      <rPr>
        <b/>
        <sz val="16"/>
        <color indexed="10"/>
        <rFont val="ＭＳ Ｐゴシック"/>
        <family val="3"/>
      </rPr>
      <t>※売上高減少額＝売上高平均-（本年度売上高＋受領済の賠償額）</t>
    </r>
  </si>
  <si>
    <r>
      <t>○過去５年売上高の最高と最低を除く年度（３年分）の貢献利益率を求める</t>
    </r>
    <r>
      <rPr>
        <b/>
        <sz val="14"/>
        <color indexed="12"/>
        <rFont val="ＭＳ Ｐゴシック"/>
        <family val="3"/>
      </rPr>
      <t>（上記売上高金額で使用した５中３と同年度を使用してください。）</t>
    </r>
  </si>
  <si>
    <t>売上金額
Ａ</t>
  </si>
  <si>
    <t>売上原価
Ｂ</t>
  </si>
  <si>
    <r>
      <t>【</t>
    </r>
    <r>
      <rPr>
        <b/>
        <sz val="16"/>
        <rFont val="ＭＳ Ｐゴシック"/>
        <family val="3"/>
      </rPr>
      <t>取扱量減少に伴う減収分ご請求金額</t>
    </r>
    <r>
      <rPr>
        <sz val="16"/>
        <rFont val="ＭＳ Ｐゴシック"/>
        <family val="3"/>
      </rPr>
      <t>】　　</t>
    </r>
    <r>
      <rPr>
        <b/>
        <sz val="16"/>
        <color indexed="10"/>
        <rFont val="ＭＳ Ｐゴシック"/>
        <family val="3"/>
      </rPr>
      <t>※請求金額＝売上高減少額×貢献利益率平均</t>
    </r>
  </si>
  <si>
    <t>×</t>
  </si>
  <si>
    <t>＝</t>
  </si>
  <si>
    <t>銀行・信用金庫　　　　　　　　　　　本・支店</t>
  </si>
  <si>
    <t>茶商名：</t>
  </si>
  <si>
    <r>
      <t>【５中３使用年度選択】　　</t>
    </r>
    <r>
      <rPr>
        <b/>
        <sz val="16"/>
        <color indexed="10"/>
        <rFont val="ＭＳ Ｐゴシック"/>
        <family val="3"/>
      </rPr>
      <t>※Ｈ１８年度～Ｈ２２年度の売上入力</t>
    </r>
  </si>
  <si>
    <t>茶商名</t>
  </si>
  <si>
    <t>請求については３ヶ月～１２ヶ月の連続した期間での請求でお願いします。</t>
  </si>
  <si>
    <t>Ｃ：売上高減少額（円）</t>
  </si>
  <si>
    <t>Ｃ：売上高減少額（円）
　　（Ｃ＝Ａ－Ｂ）</t>
  </si>
  <si>
    <t>Ｄ：貢献利益率（％）</t>
  </si>
  <si>
    <t>Ｅ：請求金額（利益額）（円）
（Ｅ＝Ｃ×Ｄ/100）</t>
  </si>
  <si>
    <t>年度</t>
  </si>
  <si>
    <t>売上高</t>
  </si>
  <si>
    <t>【売上平均計算】</t>
  </si>
  <si>
    <t>【５中３売上平均】</t>
  </si>
  <si>
    <t>５中３売上高平均</t>
  </si>
  <si>
    <t>期間売上高合計</t>
  </si>
  <si>
    <t>１月</t>
  </si>
  <si>
    <t>２月</t>
  </si>
  <si>
    <t>３月</t>
  </si>
  <si>
    <t>４月</t>
  </si>
  <si>
    <t>５月</t>
  </si>
  <si>
    <t>６月</t>
  </si>
  <si>
    <t>７月</t>
  </si>
  <si>
    <t>８月</t>
  </si>
  <si>
    <t>９月</t>
  </si>
  <si>
    <t>１０月</t>
  </si>
  <si>
    <t>１１月</t>
  </si>
  <si>
    <t>１２月</t>
  </si>
  <si>
    <t>※Ｄの貢献利益率は売上高に対する（粗利益＋売上げ原価に含まれる固定費（加算）－販売費・一般管理費に含まれる変動費（減算））
　 の率で算定します（貢献利益率計算参照）　</t>
  </si>
  <si>
    <t>　　　①検査分＋値引き販売分＋在庫の販売予定価格で請求する</t>
  </si>
  <si>
    <t>　　　②売上減少の貢献利益分＋在庫の売上原価で請求する</t>
  </si>
  <si>
    <t>別表７　</t>
  </si>
  <si>
    <t>総合計</t>
  </si>
  <si>
    <t>※７．取扱い減少分（対象期間ごと）については３ヶ月～１２ヶ月でのご請求となります。</t>
  </si>
  <si>
    <r>
      <t>※Ａ：対象期間の売上平均については、過去５年間の年間売上最高値、最低値を除く３年の</t>
    </r>
    <r>
      <rPr>
        <b/>
        <u val="single"/>
        <sz val="28"/>
        <color indexed="10"/>
        <rFont val="ＭＳ Ｐゴシック"/>
        <family val="3"/>
      </rPr>
      <t>対象期間売上額合計の平均値</t>
    </r>
    <r>
      <rPr>
        <b/>
        <sz val="28"/>
        <rFont val="ＭＳ Ｐゴシック"/>
        <family val="3"/>
      </rPr>
      <t>（５中３）とします
　（売上平均計算参照）</t>
    </r>
  </si>
  <si>
    <t>【対象期間売上高】</t>
  </si>
  <si>
    <r>
      <t>【５．値引販売分】（やむをえず通常価格より低価格で販売（返品分の再販売、輸出品の転売含む）したもの</t>
    </r>
    <r>
      <rPr>
        <b/>
        <sz val="28"/>
        <color indexed="10"/>
        <rFont val="ＭＳ Ｐゴシック"/>
        <family val="3"/>
      </rPr>
      <t>２４年４月請求分まで</t>
    </r>
  </si>
  <si>
    <r>
      <t>【６．取扱量減少分】</t>
    </r>
    <r>
      <rPr>
        <b/>
        <u val="single"/>
        <sz val="28"/>
        <color indexed="10"/>
        <rFont val="ＭＳ Ｐゴシック"/>
        <family val="3"/>
      </rPr>
      <t>２３年度請求分まで</t>
    </r>
  </si>
  <si>
    <r>
      <t>【１．検査分】（検体に供したお茶の減収分と検査費用、送料などの追加的費用）</t>
    </r>
    <r>
      <rPr>
        <b/>
        <sz val="28"/>
        <color indexed="10"/>
        <rFont val="ＭＳ Ｐゴシック"/>
        <family val="3"/>
      </rPr>
      <t>２３年度に取り扱い減少で請求されない方も２４年５月以降は原価での請求となります</t>
    </r>
  </si>
  <si>
    <r>
      <t>取扱量減少に伴う減収分計算書</t>
    </r>
    <r>
      <rPr>
        <b/>
        <sz val="24"/>
        <color indexed="10"/>
        <rFont val="ＭＳ Ｐゴシック"/>
        <family val="3"/>
      </rPr>
      <t>２３年度請求分まで　</t>
    </r>
  </si>
  <si>
    <r>
      <t>【月別売上高】</t>
    </r>
    <r>
      <rPr>
        <b/>
        <sz val="14"/>
        <rFont val="ＭＳ 明朝"/>
        <family val="1"/>
      </rPr>
      <t>　</t>
    </r>
    <r>
      <rPr>
        <b/>
        <sz val="11"/>
        <rFont val="ＭＳ 明朝"/>
        <family val="1"/>
      </rPr>
      <t>＊５中３対象年度の売上高を使用（売上高は決算月に関係なく使用年度の値を記入して下さい）</t>
    </r>
  </si>
  <si>
    <r>
      <t>※６．取扱い減少分（年度）については年度分をまとめて１回のご請求となります。</t>
    </r>
    <r>
      <rPr>
        <sz val="14"/>
        <color indexed="10"/>
        <rFont val="ＭＳ Ｐゴシック"/>
        <family val="3"/>
      </rPr>
      <t>決算月以降は別紙７にて請求をお願いします</t>
    </r>
  </si>
  <si>
    <t>貢献利益率計算書　</t>
  </si>
  <si>
    <r>
      <t>６．取扱量減少分</t>
    </r>
    <r>
      <rPr>
        <sz val="16"/>
        <color indexed="10"/>
        <rFont val="ＭＳ Ｐゴシック"/>
        <family val="3"/>
      </rPr>
      <t>（２３年度決算用）</t>
    </r>
  </si>
  <si>
    <t>仕入れ高</t>
  </si>
  <si>
    <t>【対象期間仕入れ高】</t>
  </si>
  <si>
    <t>過去５年の仕入金額（単位：円）</t>
  </si>
  <si>
    <t>22年度</t>
  </si>
  <si>
    <t>21年度</t>
  </si>
  <si>
    <t>20年度</t>
  </si>
  <si>
    <t>19年度</t>
  </si>
  <si>
    <t>18年度</t>
  </si>
  <si>
    <t>上記売上年度の仕入金額</t>
  </si>
  <si>
    <t>仕入平均</t>
  </si>
  <si>
    <t>Ａ：対象期間の５中３　
　　　売上高平均（円）</t>
  </si>
  <si>
    <t>Ｂ：本年度対象期間
売上高（円）</t>
  </si>
  <si>
    <t>＊別表７【７．逸失利益分（売上減少）】のＢ：本年度対象期間売上高に転記して下さい</t>
  </si>
  <si>
    <t>＊別表７【７．逸失利益分（売上減少）】
　Ａ：対象期間の５中３売上高平均に転記して下さい</t>
  </si>
  <si>
    <t>　＊別表７
　　【７．逸失利益分（売上減少）】
　　Ｄ：貢献利益率に転記して下さい</t>
  </si>
  <si>
    <t>＊売上金額の平均は過去５年間の
　最高値と最低値を除いた３年間の
　平均とします</t>
  </si>
  <si>
    <t>＊仕入金額の平均は売上金額の５中３で
　使用する年度の金額を使用して計算します</t>
  </si>
  <si>
    <t>　1月</t>
  </si>
  <si>
    <t>　2月</t>
  </si>
  <si>
    <t>　3月</t>
  </si>
  <si>
    <r>
      <t>３．廃棄分</t>
    </r>
    <r>
      <rPr>
        <b/>
        <sz val="16"/>
        <color indexed="10"/>
        <rFont val="ＭＳ Ｐゴシック"/>
        <family val="3"/>
      </rPr>
      <t>（１１月廃棄分まで）</t>
    </r>
  </si>
  <si>
    <r>
      <t>５．値引販売分</t>
    </r>
    <r>
      <rPr>
        <b/>
        <sz val="16"/>
        <color indexed="10"/>
        <rFont val="ＭＳ Ｐゴシック"/>
        <family val="3"/>
      </rPr>
      <t>（２４年４月分まで）</t>
    </r>
  </si>
  <si>
    <r>
      <t>７．逸失利益</t>
    </r>
    <r>
      <rPr>
        <sz val="16"/>
        <rFont val="ＭＳ Ｐゴシック"/>
        <family val="3"/>
      </rPr>
      <t>分</t>
    </r>
    <r>
      <rPr>
        <sz val="16"/>
        <color indexed="10"/>
        <rFont val="ＭＳ Ｐゴシック"/>
        <family val="3"/>
      </rPr>
      <t>（月割り請求用）</t>
    </r>
  </si>
  <si>
    <r>
      <t>【７．逸失利益分</t>
    </r>
    <r>
      <rPr>
        <b/>
        <u val="single"/>
        <sz val="28"/>
        <color indexed="10"/>
        <rFont val="ＭＳ Ｐゴシック"/>
        <family val="3"/>
      </rPr>
      <t>（売上減少）</t>
    </r>
    <r>
      <rPr>
        <b/>
        <u val="single"/>
        <sz val="28"/>
        <rFont val="ＭＳ Ｐゴシック"/>
        <family val="3"/>
      </rPr>
      <t>】</t>
    </r>
    <r>
      <rPr>
        <b/>
        <u val="single"/>
        <sz val="28"/>
        <color indexed="10"/>
        <rFont val="ＭＳ Ｐゴシック"/>
        <family val="3"/>
      </rPr>
      <t>月割り請求用</t>
    </r>
  </si>
  <si>
    <t>＊記入例：２２年度８月決算の場合は、２１年９月～２２年８月の月別売上をご記入下さい（合計欄の金額が年度決算書の売上高と合致します）</t>
  </si>
  <si>
    <t>　4月</t>
  </si>
  <si>
    <t>　5月</t>
  </si>
  <si>
    <t>　6月</t>
  </si>
  <si>
    <t>　7月</t>
  </si>
  <si>
    <t>　8月</t>
  </si>
  <si>
    <t>　9月</t>
  </si>
  <si>
    <t>　10月</t>
  </si>
  <si>
    <t>　11月</t>
  </si>
  <si>
    <t>　12月</t>
  </si>
  <si>
    <t>（記入例）22年度</t>
  </si>
  <si>
    <t>２２年度決算額</t>
  </si>
  <si>
    <t>Ｈ22年1月</t>
  </si>
  <si>
    <t>Ｈ22年2月</t>
  </si>
  <si>
    <t>Ｈ22年3月</t>
  </si>
  <si>
    <t>Ｈ22年4月</t>
  </si>
  <si>
    <t>Ｈ22年5月</t>
  </si>
  <si>
    <t>Ｈ22年6月</t>
  </si>
  <si>
    <t>Ｈ22年7月</t>
  </si>
  <si>
    <t>Ｈ22年8月</t>
  </si>
  <si>
    <t>Ｈ21年9月</t>
  </si>
  <si>
    <t>Ｈ21年10月</t>
  </si>
  <si>
    <t>Ｈ21年11月</t>
  </si>
  <si>
    <t>Ｈ21年12月</t>
  </si>
  <si>
    <t>（決算月）</t>
  </si>
  <si>
    <r>
      <t>【Ｈ２３決算以降４月まで売上高】
【Ｈ２４年売上高】</t>
    </r>
  </si>
  <si>
    <t>＊２３年度を減収分でご請求の方は、決算以降４月まで分で１回ご請求をお願い致します</t>
  </si>
  <si>
    <t>＊請求対象期間の月別売上高をご記入下さい（３ヶ月～１２ヶ月）。２３年度を年度減収でご請求した方は決算月翌月～４月まで（３ヶ月未満可）と
　５月以降のご請求を分けて（別請求にて）ご請求下さい。在庫賠償でご請求している方は２４年５月～となります。　</t>
  </si>
  <si>
    <t>請求対象期間　　　　　月～　　　　月</t>
  </si>
  <si>
    <t>【被害概況】　＊被害の概況について具体的なご事情をご記入下さい（２３年度売上分については記入不要です）</t>
  </si>
  <si>
    <t>茶業会議所確認印</t>
  </si>
  <si>
    <t>補償金請求書（静岡県茶業会議所　組合員用）</t>
  </si>
  <si>
    <t>４．輸出分</t>
  </si>
  <si>
    <t>【４．輸出分】（輸出先国の要求によって生じた検査費用、証明書発行費用などの追加的費用）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</si>
</sst>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 numFmtId="178" formatCode="#,##0_);[Red]\(#,##0\)"/>
    <numFmt numFmtId="179" formatCode="#,##0_ "/>
    <numFmt numFmtId="180" formatCode="#,##0.0_ "/>
    <numFmt numFmtId="181" formatCode="0.0_ "/>
    <numFmt numFmtId="182" formatCode="#,##0;&quot;△ &quot;#,##0"/>
    <numFmt numFmtId="183" formatCode="#,##0.0_);[Red]\(#,##0.0\)"/>
    <numFmt numFmtId="184" formatCode="0.0_);[Red]\(0.0\)"/>
    <numFmt numFmtId="185" formatCode="#,##0_ ;[Red]\-#,##0\ "/>
    <numFmt numFmtId="186" formatCode="#,##0&quot;年度&quot;"/>
    <numFmt numFmtId="187" formatCode="0&quot;年産&quot;\ "/>
    <numFmt numFmtId="188" formatCode="0.0%"/>
    <numFmt numFmtId="189" formatCode="0&quot;kg&quot;"/>
  </numFmts>
  <fonts count="66">
    <font>
      <sz val="11"/>
      <name val="ＭＳ Ｐゴシック"/>
      <family val="3"/>
    </font>
    <font>
      <sz val="6"/>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8"/>
      <name val="ＭＳ Ｐゴシック"/>
      <family val="3"/>
    </font>
    <font>
      <b/>
      <u val="single"/>
      <sz val="14"/>
      <name val="ＭＳ Ｐゴシック"/>
      <family val="3"/>
    </font>
    <font>
      <sz val="14"/>
      <name val="ＭＳ Ｐゴシック"/>
      <family val="3"/>
    </font>
    <font>
      <b/>
      <sz val="24"/>
      <name val="ＭＳ Ｐゴシック"/>
      <family val="3"/>
    </font>
    <font>
      <sz val="20"/>
      <name val="ＭＳ Ｐゴシック"/>
      <family val="3"/>
    </font>
    <font>
      <sz val="28"/>
      <name val="ＭＳ Ｐゴシック"/>
      <family val="3"/>
    </font>
    <font>
      <b/>
      <u val="single"/>
      <sz val="28"/>
      <name val="ＭＳ Ｐゴシック"/>
      <family val="3"/>
    </font>
    <font>
      <sz val="36"/>
      <name val="ＭＳ Ｐゴシック"/>
      <family val="3"/>
    </font>
    <font>
      <b/>
      <sz val="28"/>
      <name val="ＭＳ Ｐゴシック"/>
      <family val="3"/>
    </font>
    <font>
      <b/>
      <sz val="20"/>
      <name val="ＭＳ Ｐゴシック"/>
      <family val="3"/>
    </font>
    <font>
      <b/>
      <sz val="11"/>
      <name val="ＭＳ Ｐゴシック"/>
      <family val="3"/>
    </font>
    <font>
      <sz val="16"/>
      <name val="ＭＳ Ｐゴシック"/>
      <family val="3"/>
    </font>
    <font>
      <b/>
      <sz val="28"/>
      <color indexed="10"/>
      <name val="ＭＳ Ｐゴシック"/>
      <family val="3"/>
    </font>
    <font>
      <u val="single"/>
      <sz val="18"/>
      <name val="ＭＳ Ｐゴシック"/>
      <family val="3"/>
    </font>
    <font>
      <b/>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24"/>
      <color indexed="10"/>
      <name val="ＭＳ Ｐゴシック"/>
      <family val="3"/>
    </font>
    <font>
      <sz val="36"/>
      <color indexed="8"/>
      <name val="ＭＳ Ｐゴシック"/>
      <family val="3"/>
    </font>
    <font>
      <u val="single"/>
      <sz val="20"/>
      <name val="ＭＳ Ｐゴシック"/>
      <family val="3"/>
    </font>
    <font>
      <b/>
      <sz val="24"/>
      <color indexed="10"/>
      <name val="ＭＳ Ｐゴシック"/>
      <family val="3"/>
    </font>
    <font>
      <b/>
      <u val="single"/>
      <sz val="24"/>
      <name val="ＭＳ Ｐゴシック"/>
      <family val="3"/>
    </font>
    <font>
      <sz val="24"/>
      <name val="ＭＳ Ｐゴシック"/>
      <family val="3"/>
    </font>
    <font>
      <b/>
      <sz val="26"/>
      <name val="ＭＳ Ｐゴシック"/>
      <family val="3"/>
    </font>
    <font>
      <b/>
      <sz val="16"/>
      <color indexed="10"/>
      <name val="ＭＳ Ｐゴシック"/>
      <family val="3"/>
    </font>
    <font>
      <b/>
      <sz val="16"/>
      <color indexed="8"/>
      <name val="ＭＳ Ｐゴシック"/>
      <family val="3"/>
    </font>
    <font>
      <sz val="12"/>
      <color indexed="8"/>
      <name val="ＭＳ 明朝"/>
      <family val="1"/>
    </font>
    <font>
      <sz val="16"/>
      <color indexed="8"/>
      <name val="ＭＳ Ｐゴシック"/>
      <family val="3"/>
    </font>
    <font>
      <b/>
      <sz val="14"/>
      <color indexed="12"/>
      <name val="ＭＳ Ｐゴシック"/>
      <family val="3"/>
    </font>
    <font>
      <b/>
      <sz val="16"/>
      <name val="ＭＳ Ｐゴシック"/>
      <family val="3"/>
    </font>
    <font>
      <sz val="22"/>
      <name val="ＭＳ Ｐゴシック"/>
      <family val="3"/>
    </font>
    <font>
      <b/>
      <sz val="18"/>
      <name val="ＭＳ 明朝"/>
      <family val="1"/>
    </font>
    <font>
      <sz val="18"/>
      <name val="ＭＳ 明朝"/>
      <family val="1"/>
    </font>
    <font>
      <b/>
      <u val="single"/>
      <sz val="28"/>
      <color indexed="10"/>
      <name val="ＭＳ Ｐゴシック"/>
      <family val="3"/>
    </font>
    <font>
      <sz val="11"/>
      <name val="ＭＳ 明朝"/>
      <family val="1"/>
    </font>
    <font>
      <b/>
      <sz val="14"/>
      <name val="ＭＳ 明朝"/>
      <family val="1"/>
    </font>
    <font>
      <b/>
      <sz val="12"/>
      <name val="ＭＳ 明朝"/>
      <family val="1"/>
    </font>
    <font>
      <b/>
      <sz val="18"/>
      <name val="ＭＳ Ｐゴシック"/>
      <family val="3"/>
    </font>
    <font>
      <b/>
      <sz val="11"/>
      <name val="ＭＳ 明朝"/>
      <family val="1"/>
    </font>
    <font>
      <b/>
      <sz val="11"/>
      <color indexed="10"/>
      <name val="ＭＳ 明朝"/>
      <family val="1"/>
    </font>
    <font>
      <sz val="14"/>
      <color indexed="10"/>
      <name val="ＭＳ Ｐゴシック"/>
      <family val="3"/>
    </font>
    <font>
      <sz val="16"/>
      <color indexed="10"/>
      <name val="ＭＳ Ｐゴシック"/>
      <family val="3"/>
    </font>
    <font>
      <b/>
      <sz val="16"/>
      <color indexed="10"/>
      <name val="ＭＳ 明朝"/>
      <family val="1"/>
    </font>
    <font>
      <b/>
      <sz val="16"/>
      <color indexed="8"/>
      <name val="ＭＳ 明朝"/>
      <family val="1"/>
    </font>
    <font>
      <sz val="11"/>
      <color indexed="10"/>
      <name val="ＭＳ 明朝"/>
      <family val="1"/>
    </font>
    <font>
      <b/>
      <sz val="14"/>
      <color indexed="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bgColor indexed="42"/>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ck"/>
      <right style="thick"/>
      <top style="thick"/>
      <bottom style="thin"/>
    </border>
    <border>
      <left style="thick"/>
      <right style="thick"/>
      <top style="thin"/>
      <bottom style="thin"/>
    </border>
    <border>
      <left style="medium"/>
      <right style="medium"/>
      <top style="medium"/>
      <bottom style="thin"/>
    </border>
    <border>
      <left style="medium"/>
      <right style="medium"/>
      <top style="thin"/>
      <bottom style="thin"/>
    </border>
    <border>
      <left style="thin"/>
      <right style="thin"/>
      <top>
        <color indexed="63"/>
      </top>
      <bottom style="thin"/>
    </border>
    <border>
      <left style="thick"/>
      <right style="thick"/>
      <top style="thick"/>
      <bottom style="thick"/>
    </border>
    <border>
      <left style="double"/>
      <right>
        <color indexed="63"/>
      </right>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style="medium"/>
    </border>
    <border>
      <left style="thin"/>
      <right style="thin"/>
      <top style="thin"/>
      <bottom style="medium"/>
    </border>
    <border>
      <left>
        <color indexed="63"/>
      </left>
      <right style="medium"/>
      <top style="medium"/>
      <bottom style="thin"/>
    </border>
    <border>
      <left style="thin"/>
      <right>
        <color indexed="63"/>
      </right>
      <top style="thin"/>
      <bottom>
        <color indexed="63"/>
      </bottom>
    </border>
    <border>
      <left style="medium"/>
      <right style="medium"/>
      <top style="thin"/>
      <bottom>
        <color indexed="63"/>
      </bottom>
    </border>
    <border>
      <left style="thin"/>
      <right>
        <color indexed="63"/>
      </right>
      <top/>
      <bottom style="thin"/>
    </border>
    <border>
      <left style="medium"/>
      <right style="medium"/>
      <top>
        <color indexed="63"/>
      </top>
      <bottom style="thin"/>
    </border>
    <border>
      <left style="medium"/>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color indexed="63"/>
      </right>
      <top style="thin"/>
      <bottom style="hair"/>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medium"/>
      <right>
        <color indexed="63"/>
      </right>
      <top style="hair"/>
      <bottom style="thin"/>
    </border>
    <border>
      <left style="thin"/>
      <right style="thin"/>
      <top style="hair"/>
      <bottom style="thin"/>
    </border>
    <border>
      <left style="thin"/>
      <right>
        <color indexed="63"/>
      </right>
      <top style="hair"/>
      <bottom style="thin"/>
    </border>
    <border>
      <left style="medium"/>
      <right>
        <color indexed="63"/>
      </right>
      <top>
        <color indexed="63"/>
      </top>
      <bottom style="hair"/>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thin"/>
      <right style="medium"/>
      <top/>
      <bottom style="thin"/>
    </border>
    <border>
      <left>
        <color indexed="63"/>
      </left>
      <right>
        <color indexed="63"/>
      </right>
      <top style="dotted"/>
      <bottom style="dotted"/>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ck">
        <color indexed="10"/>
      </bottom>
    </border>
    <border>
      <left>
        <color indexed="63"/>
      </left>
      <right style="thin"/>
      <top style="thin"/>
      <bottom>
        <color indexed="63"/>
      </bottom>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ck"/>
      <bottom>
        <color indexed="63"/>
      </bottom>
    </border>
    <border>
      <left style="thick"/>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style="thin"/>
      <top style="medium"/>
      <bottom style="medium"/>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20" fillId="0" borderId="0">
      <alignment vertical="center"/>
      <protection/>
    </xf>
    <xf numFmtId="0" fontId="4" fillId="0" borderId="0" applyNumberFormat="0" applyFill="0" applyBorder="0" applyAlignment="0" applyProtection="0"/>
    <xf numFmtId="0" fontId="36" fillId="4" borderId="0" applyNumberFormat="0" applyBorder="0" applyAlignment="0" applyProtection="0"/>
  </cellStyleXfs>
  <cellXfs count="593">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5" fillId="0" borderId="10" xfId="0" applyFont="1" applyBorder="1" applyAlignment="1">
      <alignment/>
    </xf>
    <xf numFmtId="0" fontId="5" fillId="0" borderId="0" xfId="0" applyFont="1" applyAlignment="1">
      <alignment/>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38" fontId="7" fillId="0" borderId="0" xfId="49"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49" applyFont="1" applyFill="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38" fontId="10" fillId="0" borderId="0" xfId="49" applyFont="1" applyBorder="1" applyAlignment="1">
      <alignment vertical="center"/>
    </xf>
    <xf numFmtId="38" fontId="10" fillId="0" borderId="0" xfId="49" applyFont="1" applyFill="1" applyBorder="1" applyAlignment="1">
      <alignment vertical="center"/>
    </xf>
    <xf numFmtId="38" fontId="10" fillId="0" borderId="11" xfId="49" applyFont="1" applyFill="1" applyBorder="1" applyAlignment="1">
      <alignment horizontal="center" vertical="center"/>
    </xf>
    <xf numFmtId="0" fontId="10" fillId="0" borderId="0" xfId="0" applyFont="1" applyAlignment="1">
      <alignment vertical="center"/>
    </xf>
    <xf numFmtId="0" fontId="10" fillId="0" borderId="11" xfId="0" applyFont="1" applyBorder="1" applyAlignment="1">
      <alignment vertical="center"/>
    </xf>
    <xf numFmtId="38" fontId="9" fillId="0" borderId="11" xfId="49" applyFont="1" applyFill="1" applyBorder="1" applyAlignment="1">
      <alignment horizontal="center" vertical="center"/>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9" fillId="0" borderId="11" xfId="0" applyFont="1" applyBorder="1" applyAlignment="1">
      <alignment vertical="center"/>
    </xf>
    <xf numFmtId="0" fontId="13" fillId="0" borderId="0" xfId="0" applyFont="1" applyBorder="1" applyAlignment="1">
      <alignment vertical="center"/>
    </xf>
    <xf numFmtId="0" fontId="0" fillId="0" borderId="0" xfId="0" applyBorder="1" applyAlignment="1">
      <alignment/>
    </xf>
    <xf numFmtId="0" fontId="0" fillId="0" borderId="12" xfId="0" applyBorder="1" applyAlignment="1">
      <alignment/>
    </xf>
    <xf numFmtId="0" fontId="13" fillId="0" borderId="11" xfId="0"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xf>
    <xf numFmtId="38" fontId="13" fillId="0" borderId="11" xfId="49" applyFont="1" applyBorder="1" applyAlignment="1">
      <alignment horizontal="right" vertical="center"/>
    </xf>
    <xf numFmtId="38" fontId="10" fillId="0" borderId="13" xfId="49" applyFont="1" applyFill="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38" fontId="13" fillId="0" borderId="0" xfId="49" applyFont="1" applyBorder="1" applyAlignment="1">
      <alignment vertical="center"/>
    </xf>
    <xf numFmtId="38" fontId="13" fillId="0" borderId="0" xfId="49" applyFont="1" applyFill="1" applyBorder="1" applyAlignment="1">
      <alignment vertical="center"/>
    </xf>
    <xf numFmtId="0" fontId="2" fillId="0" borderId="11" xfId="0" applyFont="1" applyBorder="1" applyAlignment="1">
      <alignment vertical="center"/>
    </xf>
    <xf numFmtId="38" fontId="13" fillId="0" borderId="11" xfId="49" applyFont="1" applyBorder="1" applyAlignment="1">
      <alignment horizontal="center" vertical="center"/>
    </xf>
    <xf numFmtId="0" fontId="13" fillId="0" borderId="13" xfId="0" applyFont="1" applyFill="1" applyBorder="1" applyAlignment="1">
      <alignment horizontal="center" vertical="center"/>
    </xf>
    <xf numFmtId="38" fontId="13" fillId="0" borderId="13" xfId="49" applyFont="1" applyFill="1" applyBorder="1" applyAlignment="1">
      <alignment horizontal="center" vertical="center"/>
    </xf>
    <xf numFmtId="38" fontId="13" fillId="0" borderId="11" xfId="49" applyFont="1" applyFill="1" applyBorder="1" applyAlignment="1">
      <alignment horizontal="center" vertical="center"/>
    </xf>
    <xf numFmtId="0" fontId="13" fillId="0" borderId="14" xfId="0" applyFont="1" applyBorder="1" applyAlignment="1">
      <alignment horizontal="center" vertical="center" wrapText="1"/>
    </xf>
    <xf numFmtId="38" fontId="14" fillId="0" borderId="13" xfId="49" applyFont="1" applyFill="1" applyBorder="1" applyAlignment="1">
      <alignment horizontal="center" vertical="center"/>
    </xf>
    <xf numFmtId="0" fontId="13" fillId="0" borderId="14" xfId="0" applyFont="1" applyFill="1" applyBorder="1" applyAlignment="1">
      <alignment horizontal="center" vertical="center"/>
    </xf>
    <xf numFmtId="38" fontId="14" fillId="0" borderId="11" xfId="49" applyFont="1" applyFill="1" applyBorder="1" applyAlignment="1">
      <alignment horizontal="center" vertical="center"/>
    </xf>
    <xf numFmtId="0" fontId="14" fillId="0" borderId="11" xfId="0" applyFont="1" applyBorder="1" applyAlignment="1">
      <alignment vertical="center"/>
    </xf>
    <xf numFmtId="0" fontId="5" fillId="0" borderId="14" xfId="0" applyFont="1" applyBorder="1" applyAlignment="1">
      <alignment/>
    </xf>
    <xf numFmtId="0" fontId="0" fillId="0" borderId="15" xfId="0" applyBorder="1" applyAlignment="1">
      <alignment/>
    </xf>
    <xf numFmtId="0" fontId="0" fillId="0" borderId="13" xfId="0" applyBorder="1" applyAlignment="1">
      <alignment/>
    </xf>
    <xf numFmtId="0" fontId="5" fillId="0" borderId="0" xfId="0" applyFont="1" applyBorder="1" applyAlignment="1">
      <alignment horizontal="center"/>
    </xf>
    <xf numFmtId="0" fontId="5" fillId="0" borderId="15" xfId="0" applyFont="1" applyBorder="1" applyAlignment="1">
      <alignment horizontal="center"/>
    </xf>
    <xf numFmtId="0" fontId="13" fillId="0" borderId="0" xfId="0" applyFont="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Border="1" applyAlignment="1">
      <alignment horizontal="left" vertical="center" wrapText="1"/>
    </xf>
    <xf numFmtId="0" fontId="11"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lignment vertical="center"/>
    </xf>
    <xf numFmtId="38" fontId="10" fillId="0" borderId="0" xfId="49" applyFont="1" applyFill="1" applyBorder="1" applyAlignment="1">
      <alignment horizontal="right" vertical="center"/>
    </xf>
    <xf numFmtId="38" fontId="10" fillId="0" borderId="0" xfId="49" applyFont="1" applyFill="1" applyBorder="1" applyAlignment="1">
      <alignment horizontal="center" vertical="center"/>
    </xf>
    <xf numFmtId="0" fontId="13" fillId="0" borderId="0" xfId="0" applyFont="1" applyFill="1" applyBorder="1" applyAlignment="1">
      <alignment horizontal="right" vertical="center"/>
    </xf>
    <xf numFmtId="38" fontId="13" fillId="0" borderId="0" xfId="49" applyFont="1" applyFill="1" applyBorder="1" applyAlignment="1">
      <alignment horizontal="right" vertical="center"/>
    </xf>
    <xf numFmtId="0" fontId="10" fillId="0" borderId="0" xfId="0" applyFont="1" applyBorder="1" applyAlignment="1">
      <alignment horizontal="center" vertical="center" wrapText="1"/>
    </xf>
    <xf numFmtId="38" fontId="9" fillId="0" borderId="0" xfId="49" applyFont="1" applyFill="1" applyBorder="1" applyAlignment="1">
      <alignment horizontal="center" vertical="center"/>
    </xf>
    <xf numFmtId="0" fontId="9" fillId="0" borderId="0" xfId="0" applyFont="1" applyBorder="1" applyAlignment="1">
      <alignment vertical="center"/>
    </xf>
    <xf numFmtId="0" fontId="1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38" fontId="2" fillId="0" borderId="0" xfId="49" applyFont="1" applyBorder="1" applyAlignment="1">
      <alignment vertical="center"/>
    </xf>
    <xf numFmtId="0" fontId="15" fillId="0" borderId="0" xfId="0" applyFont="1" applyAlignment="1">
      <alignment vertical="center"/>
    </xf>
    <xf numFmtId="0" fontId="13" fillId="0" borderId="11" xfId="0" applyFont="1" applyBorder="1" applyAlignment="1">
      <alignment horizontal="left" vertical="center" wrapText="1"/>
    </xf>
    <xf numFmtId="55" fontId="13" fillId="0" borderId="0" xfId="0" applyNumberFormat="1" applyFont="1" applyBorder="1" applyAlignment="1">
      <alignment horizontal="left" vertical="center"/>
    </xf>
    <xf numFmtId="0" fontId="13" fillId="0" borderId="14" xfId="0" applyFont="1" applyBorder="1" applyAlignment="1">
      <alignment vertical="center"/>
    </xf>
    <xf numFmtId="0" fontId="13" fillId="0" borderId="16" xfId="0" applyFont="1" applyBorder="1" applyAlignment="1">
      <alignment horizontal="left" vertical="center"/>
    </xf>
    <xf numFmtId="0" fontId="0" fillId="0" borderId="0" xfId="0" applyBorder="1" applyAlignment="1">
      <alignment/>
    </xf>
    <xf numFmtId="0" fontId="5" fillId="0" borderId="0" xfId="0" applyFont="1" applyFill="1" applyBorder="1" applyAlignment="1">
      <alignment/>
    </xf>
    <xf numFmtId="0" fontId="16" fillId="0" borderId="0" xfId="0" applyFont="1" applyBorder="1" applyAlignment="1">
      <alignment/>
    </xf>
    <xf numFmtId="0" fontId="16" fillId="0" borderId="0" xfId="0" applyFont="1" applyAlignment="1">
      <alignment/>
    </xf>
    <xf numFmtId="0" fontId="7" fillId="0" borderId="0" xfId="0" applyFont="1" applyAlignment="1">
      <alignment/>
    </xf>
    <xf numFmtId="0" fontId="14" fillId="0" borderId="17" xfId="0" applyFont="1" applyBorder="1" applyAlignment="1">
      <alignment horizontal="center" vertical="center" wrapText="1"/>
    </xf>
    <xf numFmtId="38" fontId="13" fillId="0" borderId="18" xfId="49" applyFont="1" applyFill="1" applyBorder="1" applyAlignment="1">
      <alignment vertical="center"/>
    </xf>
    <xf numFmtId="0" fontId="17" fillId="0" borderId="0" xfId="0" applyFont="1" applyFill="1" applyBorder="1" applyAlignment="1">
      <alignment horizontal="left" vertical="center"/>
    </xf>
    <xf numFmtId="0" fontId="0" fillId="0" borderId="0" xfId="0" applyAlignment="1">
      <alignment shrinkToFit="1"/>
    </xf>
    <xf numFmtId="0" fontId="0" fillId="0" borderId="0" xfId="0" applyAlignment="1">
      <alignment vertical="center" shrinkToFit="1"/>
    </xf>
    <xf numFmtId="178" fontId="0" fillId="0" borderId="0" xfId="0" applyNumberFormat="1" applyAlignment="1">
      <alignment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vertical="center" shrinkToFit="1"/>
    </xf>
    <xf numFmtId="0" fontId="16" fillId="0" borderId="0" xfId="0" applyFont="1" applyAlignment="1">
      <alignment horizontal="right"/>
    </xf>
    <xf numFmtId="0" fontId="19" fillId="0" borderId="11" xfId="0" applyFont="1" applyBorder="1" applyAlignment="1">
      <alignment vertical="center" wrapText="1"/>
    </xf>
    <xf numFmtId="0" fontId="14" fillId="0" borderId="19" xfId="0" applyFont="1" applyBorder="1" applyAlignment="1">
      <alignment horizontal="center" vertical="center" wrapText="1"/>
    </xf>
    <xf numFmtId="38" fontId="13" fillId="0" borderId="20" xfId="49" applyFont="1" applyFill="1" applyBorder="1" applyAlignment="1">
      <alignment vertical="center"/>
    </xf>
    <xf numFmtId="178" fontId="13" fillId="0" borderId="11" xfId="0" applyNumberFormat="1" applyFont="1" applyBorder="1" applyAlignment="1">
      <alignment horizontal="right" vertical="center"/>
    </xf>
    <xf numFmtId="178" fontId="13" fillId="0" borderId="21" xfId="0" applyNumberFormat="1" applyFont="1" applyBorder="1" applyAlignment="1">
      <alignment horizontal="right" vertical="center"/>
    </xf>
    <xf numFmtId="179" fontId="13" fillId="0" borderId="11" xfId="0" applyNumberFormat="1" applyFont="1" applyBorder="1" applyAlignment="1">
      <alignment vertical="center"/>
    </xf>
    <xf numFmtId="179" fontId="13" fillId="0" borderId="22" xfId="0" applyNumberFormat="1" applyFont="1" applyBorder="1" applyAlignment="1">
      <alignment vertical="center"/>
    </xf>
    <xf numFmtId="180" fontId="13" fillId="0" borderId="14" xfId="0" applyNumberFormat="1" applyFont="1" applyBorder="1" applyAlignment="1">
      <alignment vertical="center"/>
    </xf>
    <xf numFmtId="0" fontId="37" fillId="0" borderId="0" xfId="0" applyFont="1" applyBorder="1" applyAlignment="1">
      <alignment horizontal="left" vertical="center"/>
    </xf>
    <xf numFmtId="0" fontId="39" fillId="0" borderId="0" xfId="0" applyFont="1" applyAlignment="1">
      <alignment horizontal="left"/>
    </xf>
    <xf numFmtId="0" fontId="39" fillId="0" borderId="0" xfId="0" applyFont="1" applyAlignment="1">
      <alignment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3" xfId="0" applyFont="1" applyFill="1" applyBorder="1" applyAlignment="1">
      <alignment horizontal="center" vertical="center"/>
    </xf>
    <xf numFmtId="0" fontId="14" fillId="0" borderId="11" xfId="0" applyFont="1" applyBorder="1" applyAlignment="1">
      <alignment horizontal="left" vertical="center"/>
    </xf>
    <xf numFmtId="38" fontId="14" fillId="0" borderId="26" xfId="49" applyFont="1" applyFill="1" applyBorder="1" applyAlignment="1">
      <alignment horizontal="right" vertical="center"/>
    </xf>
    <xf numFmtId="38" fontId="14" fillId="0" borderId="11" xfId="49" applyFont="1" applyFill="1" applyBorder="1" applyAlignment="1">
      <alignment horizontal="right" vertical="center"/>
    </xf>
    <xf numFmtId="38" fontId="14" fillId="0" borderId="27" xfId="49" applyFont="1" applyFill="1" applyBorder="1" applyAlignment="1">
      <alignment horizontal="right" vertical="center"/>
    </xf>
    <xf numFmtId="38" fontId="14" fillId="0" borderId="28" xfId="49" applyFont="1" applyFill="1" applyBorder="1" applyAlignment="1">
      <alignment horizontal="right" vertical="center"/>
    </xf>
    <xf numFmtId="38" fontId="14" fillId="0" borderId="29" xfId="49" applyFont="1" applyFill="1" applyBorder="1" applyAlignment="1">
      <alignment horizontal="right" vertical="center"/>
    </xf>
    <xf numFmtId="38" fontId="14" fillId="0" borderId="30" xfId="49" applyFont="1" applyFill="1" applyBorder="1" applyAlignment="1">
      <alignment horizontal="right" vertical="center"/>
    </xf>
    <xf numFmtId="38" fontId="14" fillId="0" borderId="31" xfId="49" applyFont="1" applyFill="1" applyBorder="1" applyAlignment="1">
      <alignment horizontal="right" vertical="center"/>
    </xf>
    <xf numFmtId="38" fontId="14" fillId="0" borderId="21" xfId="49" applyFont="1" applyFill="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14" fillId="0" borderId="32" xfId="0" applyFont="1" applyBorder="1" applyAlignment="1">
      <alignment vertical="center" wrapText="1"/>
    </xf>
    <xf numFmtId="0" fontId="14" fillId="0" borderId="0" xfId="0" applyFont="1" applyBorder="1" applyAlignment="1">
      <alignment horizontal="center" vertical="center"/>
    </xf>
    <xf numFmtId="0" fontId="9" fillId="0" borderId="0" xfId="0" applyFont="1" applyAlignment="1">
      <alignment vertical="center"/>
    </xf>
    <xf numFmtId="0" fontId="14" fillId="0" borderId="0" xfId="0" applyFont="1" applyAlignment="1">
      <alignment vertical="center" wrapText="1"/>
    </xf>
    <xf numFmtId="0" fontId="14" fillId="0" borderId="0" xfId="0" applyFont="1" applyBorder="1" applyAlignment="1">
      <alignment vertical="center" wrapText="1" shrinkToFit="1"/>
    </xf>
    <xf numFmtId="0" fontId="14" fillId="0" borderId="0" xfId="0" applyFont="1" applyBorder="1" applyAlignment="1">
      <alignment vertical="center"/>
    </xf>
    <xf numFmtId="0" fontId="14" fillId="0" borderId="0" xfId="0" applyFont="1" applyAlignment="1">
      <alignmen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horizontal="center" vertical="center"/>
    </xf>
    <xf numFmtId="0" fontId="42" fillId="0" borderId="0" xfId="0" applyFont="1" applyAlignment="1">
      <alignment vertical="center"/>
    </xf>
    <xf numFmtId="0" fontId="8" fillId="0" borderId="11" xfId="0" applyFont="1" applyBorder="1" applyAlignment="1">
      <alignment horizontal="center" vertical="center"/>
    </xf>
    <xf numFmtId="180" fontId="14" fillId="0" borderId="11" xfId="0" applyNumberFormat="1" applyFont="1" applyBorder="1" applyAlignment="1">
      <alignment horizontal="center" vertical="center"/>
    </xf>
    <xf numFmtId="0" fontId="14" fillId="0" borderId="0" xfId="0" applyFont="1" applyBorder="1" applyAlignment="1">
      <alignment horizontal="left" vertical="center" wrapText="1" shrinkToFit="1"/>
    </xf>
    <xf numFmtId="0" fontId="5" fillId="0" borderId="15" xfId="0" applyFont="1" applyBorder="1" applyAlignment="1">
      <alignment/>
    </xf>
    <xf numFmtId="0" fontId="0" fillId="0" borderId="13" xfId="0" applyBorder="1" applyAlignment="1">
      <alignment/>
    </xf>
    <xf numFmtId="0" fontId="0" fillId="0" borderId="15" xfId="0" applyBorder="1" applyAlignment="1">
      <alignment/>
    </xf>
    <xf numFmtId="182" fontId="5" fillId="0" borderId="14" xfId="0" applyNumberFormat="1" applyFont="1" applyFill="1" applyBorder="1" applyAlignment="1">
      <alignment/>
    </xf>
    <xf numFmtId="182" fontId="5" fillId="0" borderId="13" xfId="0" applyNumberFormat="1" applyFont="1" applyFill="1" applyBorder="1" applyAlignment="1">
      <alignment/>
    </xf>
    <xf numFmtId="182" fontId="5" fillId="0" borderId="15" xfId="0" applyNumberFormat="1" applyFont="1" applyBorder="1" applyAlignment="1">
      <alignment/>
    </xf>
    <xf numFmtId="182" fontId="5" fillId="0" borderId="14" xfId="0" applyNumberFormat="1" applyFont="1" applyBorder="1" applyAlignment="1">
      <alignment/>
    </xf>
    <xf numFmtId="182" fontId="5" fillId="0" borderId="13" xfId="0" applyNumberFormat="1" applyFont="1" applyBorder="1" applyAlignment="1">
      <alignment/>
    </xf>
    <xf numFmtId="182" fontId="16" fillId="0" borderId="0" xfId="0" applyNumberFormat="1" applyFont="1" applyAlignment="1">
      <alignment/>
    </xf>
    <xf numFmtId="182" fontId="5" fillId="0" borderId="0" xfId="0" applyNumberFormat="1" applyFont="1" applyAlignment="1">
      <alignment/>
    </xf>
    <xf numFmtId="178" fontId="13" fillId="0" borderId="11" xfId="49" applyNumberFormat="1" applyFont="1" applyBorder="1" applyAlignment="1">
      <alignment horizontal="right" vertical="center"/>
    </xf>
    <xf numFmtId="178" fontId="10" fillId="0" borderId="11" xfId="49" applyNumberFormat="1" applyFont="1" applyBorder="1" applyAlignment="1">
      <alignment horizontal="right" vertical="center"/>
    </xf>
    <xf numFmtId="178" fontId="13" fillId="0" borderId="11" xfId="49" applyNumberFormat="1" applyFont="1" applyFill="1" applyBorder="1" applyAlignment="1">
      <alignment horizontal="right" vertical="center"/>
    </xf>
    <xf numFmtId="178" fontId="13" fillId="0" borderId="16" xfId="0" applyNumberFormat="1" applyFont="1" applyBorder="1" applyAlignment="1">
      <alignment horizontal="right" vertical="center"/>
    </xf>
    <xf numFmtId="178" fontId="13" fillId="0" borderId="14" xfId="0" applyNumberFormat="1" applyFont="1" applyBorder="1" applyAlignment="1">
      <alignment horizontal="right" vertical="center"/>
    </xf>
    <xf numFmtId="178" fontId="13" fillId="0" borderId="14" xfId="0" applyNumberFormat="1" applyFont="1" applyFill="1" applyBorder="1" applyAlignment="1">
      <alignment horizontal="right" vertical="center"/>
    </xf>
    <xf numFmtId="178" fontId="13" fillId="0" borderId="22" xfId="0" applyNumberFormat="1" applyFont="1" applyBorder="1" applyAlignment="1">
      <alignment horizontal="right" vertical="center"/>
    </xf>
    <xf numFmtId="178" fontId="13" fillId="0" borderId="13" xfId="49" applyNumberFormat="1" applyFont="1" applyBorder="1" applyAlignment="1">
      <alignment horizontal="right" vertical="center"/>
    </xf>
    <xf numFmtId="178" fontId="10" fillId="0" borderId="14" xfId="49" applyNumberFormat="1" applyFont="1" applyBorder="1" applyAlignment="1">
      <alignment horizontal="right" vertical="center"/>
    </xf>
    <xf numFmtId="178" fontId="13" fillId="0" borderId="22" xfId="49" applyNumberFormat="1"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3" xfId="49" applyNumberFormat="1" applyFont="1" applyFill="1" applyBorder="1" applyAlignment="1">
      <alignment horizontal="right" vertical="center"/>
    </xf>
    <xf numFmtId="178" fontId="13" fillId="0" borderId="14" xfId="49" applyNumberFormat="1" applyFont="1" applyBorder="1" applyAlignment="1">
      <alignment horizontal="right" vertical="center"/>
    </xf>
    <xf numFmtId="178" fontId="14" fillId="0" borderId="11" xfId="0" applyNumberFormat="1" applyFont="1" applyBorder="1" applyAlignment="1">
      <alignment horizontal="right" vertical="center"/>
    </xf>
    <xf numFmtId="178" fontId="14" fillId="0" borderId="11" xfId="49" applyNumberFormat="1" applyFont="1" applyBorder="1" applyAlignment="1">
      <alignment horizontal="right" vertical="center"/>
    </xf>
    <xf numFmtId="178" fontId="14" fillId="0" borderId="14" xfId="49" applyNumberFormat="1" applyFont="1" applyFill="1" applyBorder="1" applyAlignment="1">
      <alignment horizontal="right" vertical="center"/>
    </xf>
    <xf numFmtId="178" fontId="14" fillId="0" borderId="16" xfId="0" applyNumberFormat="1" applyFont="1" applyBorder="1" applyAlignment="1">
      <alignment horizontal="right" vertical="center"/>
    </xf>
    <xf numFmtId="178" fontId="14" fillId="0" borderId="14" xfId="0" applyNumberFormat="1" applyFont="1" applyBorder="1" applyAlignment="1">
      <alignment horizontal="right" vertical="center"/>
    </xf>
    <xf numFmtId="178" fontId="14" fillId="0" borderId="14" xfId="0" applyNumberFormat="1" applyFont="1" applyFill="1" applyBorder="1" applyAlignment="1">
      <alignment horizontal="right" vertical="center"/>
    </xf>
    <xf numFmtId="178" fontId="14" fillId="0" borderId="22" xfId="0" applyNumberFormat="1" applyFont="1" applyBorder="1" applyAlignment="1">
      <alignment horizontal="right" vertical="center"/>
    </xf>
    <xf numFmtId="178" fontId="14" fillId="0" borderId="14" xfId="49" applyNumberFormat="1" applyFont="1" applyBorder="1" applyAlignment="1">
      <alignment horizontal="right" vertical="center"/>
    </xf>
    <xf numFmtId="178" fontId="14" fillId="0" borderId="34" xfId="49" applyNumberFormat="1" applyFont="1" applyFill="1" applyBorder="1" applyAlignment="1">
      <alignment horizontal="right" vertical="center"/>
    </xf>
    <xf numFmtId="178" fontId="14" fillId="0" borderId="11" xfId="49" applyNumberFormat="1" applyFont="1" applyFill="1" applyBorder="1" applyAlignment="1">
      <alignment horizontal="right" vertical="center"/>
    </xf>
    <xf numFmtId="178" fontId="14" fillId="0" borderId="35" xfId="49" applyNumberFormat="1" applyFont="1" applyFill="1" applyBorder="1" applyAlignment="1">
      <alignment horizontal="right" vertical="center"/>
    </xf>
    <xf numFmtId="0" fontId="43" fillId="0" borderId="11" xfId="0" applyFont="1" applyBorder="1" applyAlignment="1">
      <alignment horizontal="left" vertical="center" wrapText="1"/>
    </xf>
    <xf numFmtId="0" fontId="5" fillId="0" borderId="0" xfId="0" applyFont="1" applyBorder="1" applyAlignment="1">
      <alignment horizontal="left" vertical="center"/>
    </xf>
    <xf numFmtId="0" fontId="43" fillId="0" borderId="11" xfId="0" applyFont="1" applyBorder="1" applyAlignment="1">
      <alignment horizontal="center" vertical="center" wrapText="1"/>
    </xf>
    <xf numFmtId="183" fontId="14" fillId="0" borderId="11" xfId="0" applyNumberFormat="1" applyFont="1" applyBorder="1" applyAlignment="1">
      <alignment horizontal="right" vertical="center"/>
    </xf>
    <xf numFmtId="184" fontId="14" fillId="0" borderId="11" xfId="0" applyNumberFormat="1" applyFont="1" applyBorder="1" applyAlignment="1">
      <alignment horizontal="right" vertical="center"/>
    </xf>
    <xf numFmtId="179" fontId="14" fillId="0" borderId="11" xfId="0" applyNumberFormat="1" applyFont="1" applyBorder="1" applyAlignment="1">
      <alignment horizontal="center" vertical="center"/>
    </xf>
    <xf numFmtId="185" fontId="14" fillId="0" borderId="11" xfId="49" applyNumberFormat="1" applyFont="1" applyFill="1" applyBorder="1" applyAlignment="1">
      <alignment horizontal="center" vertical="center"/>
    </xf>
    <xf numFmtId="0" fontId="16" fillId="0" borderId="14" xfId="0" applyFont="1" applyBorder="1" applyAlignment="1">
      <alignment/>
    </xf>
    <xf numFmtId="0" fontId="16" fillId="0" borderId="11" xfId="0" applyFont="1" applyBorder="1" applyAlignment="1">
      <alignment horizontal="center" vertical="center"/>
    </xf>
    <xf numFmtId="0" fontId="8" fillId="0" borderId="0" xfId="0" applyFont="1" applyAlignment="1">
      <alignment vertical="center"/>
    </xf>
    <xf numFmtId="0" fontId="8" fillId="0" borderId="0" xfId="0" applyFont="1" applyAlignment="1">
      <alignment/>
    </xf>
    <xf numFmtId="0" fontId="15" fillId="0" borderId="0" xfId="0" applyFont="1" applyAlignment="1">
      <alignment/>
    </xf>
    <xf numFmtId="0" fontId="7" fillId="0" borderId="0" xfId="0" applyFont="1" applyAlignment="1">
      <alignment vertical="center"/>
    </xf>
    <xf numFmtId="0" fontId="0" fillId="0" borderId="0" xfId="0" applyAlignment="1" quotePrefix="1">
      <alignment/>
    </xf>
    <xf numFmtId="0" fontId="45" fillId="0" borderId="0" xfId="62" applyFont="1" applyAlignment="1">
      <alignment horizontal="left" vertical="center"/>
      <protection/>
    </xf>
    <xf numFmtId="0" fontId="45" fillId="0" borderId="0" xfId="62" applyFont="1" applyBorder="1" applyAlignment="1">
      <alignment horizontal="left" vertical="center"/>
      <protection/>
    </xf>
    <xf numFmtId="0" fontId="46" fillId="0" borderId="12" xfId="62" applyFont="1" applyFill="1" applyBorder="1" applyAlignment="1">
      <alignment horizontal="center" vertical="center"/>
      <protection/>
    </xf>
    <xf numFmtId="0" fontId="46" fillId="0" borderId="0" xfId="62" applyFont="1" applyFill="1" applyBorder="1" applyAlignment="1">
      <alignment horizontal="center" vertical="center"/>
      <protection/>
    </xf>
    <xf numFmtId="0" fontId="0" fillId="0" borderId="10" xfId="0" applyBorder="1" applyAlignment="1">
      <alignment/>
    </xf>
    <xf numFmtId="0" fontId="0" fillId="21" borderId="36" xfId="0" applyFill="1" applyBorder="1" applyAlignment="1">
      <alignment horizontal="center" vertical="center" wrapText="1"/>
    </xf>
    <xf numFmtId="38" fontId="0" fillId="23" borderId="21" xfId="49" applyFont="1" applyFill="1" applyBorder="1" applyAlignment="1">
      <alignment vertical="center"/>
    </xf>
    <xf numFmtId="0" fontId="46" fillId="4" borderId="37" xfId="62" applyFont="1" applyFill="1" applyBorder="1" applyAlignment="1">
      <alignment horizontal="center" vertical="center"/>
      <protection/>
    </xf>
    <xf numFmtId="0" fontId="46" fillId="4" borderId="38" xfId="62" applyFont="1" applyFill="1" applyBorder="1" applyAlignment="1">
      <alignment horizontal="center" vertical="center"/>
      <protection/>
    </xf>
    <xf numFmtId="0" fontId="46" fillId="0" borderId="0" xfId="62" applyFont="1" applyFill="1" applyBorder="1" applyAlignment="1">
      <alignment horizontal="center" vertical="center" wrapText="1"/>
      <protection/>
    </xf>
    <xf numFmtId="38" fontId="0" fillId="23" borderId="11" xfId="49" applyFont="1" applyFill="1" applyBorder="1" applyAlignment="1">
      <alignment vertical="center"/>
    </xf>
    <xf numFmtId="0" fontId="46" fillId="4" borderId="39" xfId="62" applyFont="1" applyFill="1" applyBorder="1" applyAlignment="1">
      <alignment horizontal="center" vertical="center"/>
      <protection/>
    </xf>
    <xf numFmtId="0" fontId="46" fillId="4" borderId="40" xfId="62" applyFont="1" applyFill="1" applyBorder="1" applyAlignment="1">
      <alignment horizontal="center" vertical="center"/>
      <protection/>
    </xf>
    <xf numFmtId="0" fontId="0" fillId="0" borderId="0" xfId="0" applyFill="1" applyBorder="1" applyAlignment="1">
      <alignment horizontal="center" vertical="center" wrapText="1"/>
    </xf>
    <xf numFmtId="179" fontId="0" fillId="0" borderId="0" xfId="0" applyNumberFormat="1" applyBorder="1" applyAlignment="1">
      <alignment/>
    </xf>
    <xf numFmtId="179" fontId="46" fillId="0" borderId="15" xfId="51" applyNumberFormat="1" applyFont="1" applyBorder="1" applyAlignment="1">
      <alignment vertical="center"/>
    </xf>
    <xf numFmtId="179" fontId="46" fillId="0" borderId="11" xfId="51" applyNumberFormat="1" applyFont="1" applyBorder="1" applyAlignment="1">
      <alignment vertical="center"/>
    </xf>
    <xf numFmtId="179" fontId="46" fillId="0" borderId="41" xfId="51" applyNumberFormat="1" applyFont="1" applyFill="1" applyBorder="1" applyAlignment="1">
      <alignment vertical="center"/>
    </xf>
    <xf numFmtId="187" fontId="46" fillId="24" borderId="12" xfId="51" applyNumberFormat="1" applyFont="1" applyFill="1" applyBorder="1" applyAlignment="1">
      <alignment horizontal="center" vertical="center"/>
    </xf>
    <xf numFmtId="187" fontId="46" fillId="24" borderId="42" xfId="51" applyNumberFormat="1" applyFont="1" applyFill="1" applyBorder="1" applyAlignment="1">
      <alignment horizontal="center" vertical="center"/>
    </xf>
    <xf numFmtId="0" fontId="0" fillId="0" borderId="41" xfId="0" applyFill="1" applyBorder="1" applyAlignment="1">
      <alignment vertical="center"/>
    </xf>
    <xf numFmtId="186" fontId="46" fillId="0" borderId="0" xfId="62" applyNumberFormat="1" applyFont="1" applyBorder="1">
      <alignment vertical="center"/>
      <protection/>
    </xf>
    <xf numFmtId="0" fontId="46" fillId="0" borderId="0" xfId="62" applyFont="1">
      <alignment vertical="center"/>
      <protection/>
    </xf>
    <xf numFmtId="0" fontId="46" fillId="0" borderId="0" xfId="62" applyFont="1" applyBorder="1">
      <alignment vertical="center"/>
      <protection/>
    </xf>
    <xf numFmtId="186" fontId="0" fillId="0" borderId="0" xfId="0" applyNumberFormat="1" applyBorder="1" applyAlignment="1">
      <alignment/>
    </xf>
    <xf numFmtId="0" fontId="44" fillId="0" borderId="0" xfId="62" applyFont="1" applyAlignment="1">
      <alignment horizontal="left" vertical="center"/>
      <protection/>
    </xf>
    <xf numFmtId="0" fontId="47" fillId="0" borderId="0" xfId="62" applyFont="1" applyAlignment="1">
      <alignment horizontal="left" vertical="center"/>
      <protection/>
    </xf>
    <xf numFmtId="0" fontId="0" fillId="0" borderId="0" xfId="0" applyAlignment="1">
      <alignment horizontal="right" vertical="center"/>
    </xf>
    <xf numFmtId="186" fontId="46" fillId="4" borderId="43" xfId="62" applyNumberFormat="1" applyFont="1" applyFill="1" applyBorder="1" applyAlignment="1">
      <alignment horizontal="center" vertical="center" wrapText="1"/>
      <protection/>
    </xf>
    <xf numFmtId="186" fontId="46" fillId="21" borderId="44" xfId="62" applyNumberFormat="1" applyFont="1" applyFill="1" applyBorder="1" applyAlignment="1">
      <alignment horizontal="center" vertical="center" wrapText="1"/>
      <protection/>
    </xf>
    <xf numFmtId="0" fontId="0" fillId="4" borderId="45" xfId="0" applyFill="1" applyBorder="1" applyAlignment="1">
      <alignment horizontal="center" vertical="center" wrapText="1"/>
    </xf>
    <xf numFmtId="0" fontId="0" fillId="21" borderId="21" xfId="0" applyFill="1" applyBorder="1" applyAlignment="1">
      <alignment horizontal="center" vertical="center" wrapText="1"/>
    </xf>
    <xf numFmtId="0" fontId="0" fillId="21" borderId="45" xfId="0" applyFill="1" applyBorder="1" applyAlignment="1">
      <alignment/>
    </xf>
    <xf numFmtId="0" fontId="0" fillId="21" borderId="21" xfId="0" applyFill="1" applyBorder="1" applyAlignment="1">
      <alignment/>
    </xf>
    <xf numFmtId="0" fontId="0" fillId="0" borderId="46" xfId="0" applyBorder="1" applyAlignment="1">
      <alignment horizontal="center" vertical="center"/>
    </xf>
    <xf numFmtId="179" fontId="46" fillId="0" borderId="47" xfId="51" applyNumberFormat="1" applyFont="1" applyBorder="1" applyAlignment="1">
      <alignment vertical="center"/>
    </xf>
    <xf numFmtId="179" fontId="46" fillId="0" borderId="48" xfId="51" applyNumberFormat="1" applyFont="1" applyBorder="1" applyAlignment="1">
      <alignment vertical="center"/>
    </xf>
    <xf numFmtId="179" fontId="46" fillId="0" borderId="49" xfId="51" applyNumberFormat="1" applyFont="1" applyBorder="1" applyAlignment="1">
      <alignment vertical="center"/>
    </xf>
    <xf numFmtId="0" fontId="0" fillId="0" borderId="50" xfId="0" applyBorder="1" applyAlignment="1">
      <alignment horizontal="center" vertical="center"/>
    </xf>
    <xf numFmtId="179" fontId="46" fillId="0" borderId="51" xfId="51" applyNumberFormat="1" applyFont="1" applyBorder="1" applyAlignment="1">
      <alignment horizontal="center" vertical="center"/>
    </xf>
    <xf numFmtId="179" fontId="46" fillId="0" borderId="52" xfId="51" applyNumberFormat="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79" fontId="46" fillId="0" borderId="55" xfId="51" applyNumberFormat="1" applyFont="1" applyBorder="1" applyAlignment="1">
      <alignment horizontal="center" vertical="center"/>
    </xf>
    <xf numFmtId="179" fontId="46" fillId="0" borderId="42" xfId="51" applyNumberFormat="1" applyFont="1" applyBorder="1" applyAlignment="1">
      <alignment horizontal="center" vertical="center"/>
    </xf>
    <xf numFmtId="0" fontId="0" fillId="0" borderId="0" xfId="0" applyFill="1" applyAlignment="1">
      <alignment/>
    </xf>
    <xf numFmtId="0" fontId="44" fillId="0" borderId="0" xfId="0" applyFont="1" applyAlignment="1">
      <alignment/>
    </xf>
    <xf numFmtId="0" fontId="7" fillId="0" borderId="0" xfId="0" applyFont="1" applyFill="1" applyBorder="1" applyAlignment="1" quotePrefix="1">
      <alignment vertical="center"/>
    </xf>
    <xf numFmtId="0" fontId="49" fillId="0" borderId="0" xfId="0" applyFont="1" applyAlignment="1">
      <alignment horizontal="center" vertical="center"/>
    </xf>
    <xf numFmtId="0" fontId="16" fillId="0" borderId="0" xfId="0" applyFont="1" applyAlignment="1">
      <alignment horizontal="center" vertical="center"/>
    </xf>
    <xf numFmtId="0" fontId="11" fillId="0" borderId="0" xfId="0" applyFont="1" applyBorder="1" applyAlignment="1">
      <alignment horizontal="right" vertical="center"/>
    </xf>
    <xf numFmtId="0" fontId="5" fillId="0" borderId="10" xfId="0" applyFont="1" applyBorder="1" applyAlignment="1">
      <alignment horizontal="left"/>
    </xf>
    <xf numFmtId="0" fontId="11" fillId="0" borderId="0" xfId="0" applyFont="1" applyFill="1" applyBorder="1" applyAlignment="1">
      <alignment horizontal="center" vertical="center"/>
    </xf>
    <xf numFmtId="179" fontId="46" fillId="0" borderId="0" xfId="51" applyNumberFormat="1" applyFont="1" applyFill="1" applyBorder="1" applyAlignment="1">
      <alignment vertical="center"/>
    </xf>
    <xf numFmtId="0" fontId="46" fillId="4" borderId="56" xfId="62" applyFont="1" applyFill="1" applyBorder="1" applyAlignment="1">
      <alignment horizontal="center" vertical="center"/>
      <protection/>
    </xf>
    <xf numFmtId="0" fontId="46" fillId="4" borderId="57" xfId="62" applyFont="1" applyFill="1" applyBorder="1" applyAlignment="1">
      <alignment horizontal="center" vertical="center"/>
      <protection/>
    </xf>
    <xf numFmtId="0" fontId="16" fillId="0" borderId="0" xfId="0" applyFont="1" applyBorder="1" applyAlignment="1">
      <alignment/>
    </xf>
    <xf numFmtId="0" fontId="44" fillId="0" borderId="0" xfId="0" applyFont="1" applyBorder="1" applyAlignment="1">
      <alignment/>
    </xf>
    <xf numFmtId="0" fontId="49"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Fill="1" applyBorder="1" applyAlignment="1">
      <alignment/>
    </xf>
    <xf numFmtId="178" fontId="13" fillId="0" borderId="0" xfId="0" applyNumberFormat="1" applyFont="1" applyBorder="1" applyAlignment="1">
      <alignment horizontal="right" vertical="center"/>
    </xf>
    <xf numFmtId="0" fontId="13" fillId="0" borderId="0" xfId="0" applyFont="1" applyBorder="1" applyAlignment="1">
      <alignment horizontal="center" vertical="center" wrapText="1"/>
    </xf>
    <xf numFmtId="179" fontId="13" fillId="0" borderId="0" xfId="0" applyNumberFormat="1" applyFont="1" applyBorder="1" applyAlignment="1">
      <alignment vertical="center"/>
    </xf>
    <xf numFmtId="0" fontId="54" fillId="0" borderId="0" xfId="0" applyFont="1" applyAlignment="1">
      <alignment/>
    </xf>
    <xf numFmtId="179" fontId="54" fillId="0" borderId="11" xfId="0" applyNumberFormat="1" applyFont="1" applyBorder="1" applyAlignment="1">
      <alignment vertical="center"/>
    </xf>
    <xf numFmtId="0" fontId="54" fillId="0" borderId="11" xfId="0" applyFont="1" applyBorder="1" applyAlignment="1">
      <alignment vertical="center"/>
    </xf>
    <xf numFmtId="0" fontId="55" fillId="0" borderId="0" xfId="0" applyFont="1" applyAlignment="1">
      <alignment/>
    </xf>
    <xf numFmtId="0" fontId="56" fillId="0" borderId="0" xfId="0" applyFont="1" applyAlignment="1">
      <alignment/>
    </xf>
    <xf numFmtId="0" fontId="54" fillId="0" borderId="0" xfId="0" applyFont="1" applyAlignment="1">
      <alignment vertical="center"/>
    </xf>
    <xf numFmtId="0" fontId="54" fillId="0" borderId="0" xfId="0" applyFont="1" applyFill="1" applyBorder="1" applyAlignment="1">
      <alignment horizontal="center" vertical="center"/>
    </xf>
    <xf numFmtId="0" fontId="54" fillId="21" borderId="13" xfId="0" applyFont="1" applyFill="1" applyBorder="1" applyAlignment="1">
      <alignment horizontal="right" vertical="center"/>
    </xf>
    <xf numFmtId="0" fontId="54" fillId="21" borderId="14" xfId="0" applyFont="1" applyFill="1" applyBorder="1" applyAlignment="1">
      <alignment horizontal="right" vertical="center"/>
    </xf>
    <xf numFmtId="0" fontId="54" fillId="21" borderId="13" xfId="0" applyFont="1" applyFill="1" applyBorder="1" applyAlignment="1">
      <alignment horizontal="center" vertical="center"/>
    </xf>
    <xf numFmtId="179" fontId="54" fillId="0" borderId="0" xfId="0" applyNumberFormat="1" applyFont="1" applyBorder="1" applyAlignment="1">
      <alignment vertical="center"/>
    </xf>
    <xf numFmtId="0" fontId="54" fillId="0" borderId="0" xfId="0" applyFont="1" applyBorder="1" applyAlignment="1">
      <alignment vertical="center"/>
    </xf>
    <xf numFmtId="0" fontId="11" fillId="0" borderId="0" xfId="0" applyFont="1" applyFill="1" applyBorder="1" applyAlignment="1">
      <alignment vertical="center"/>
    </xf>
    <xf numFmtId="0" fontId="10" fillId="0" borderId="58" xfId="0" applyFont="1" applyFill="1" applyBorder="1" applyAlignment="1">
      <alignment horizontal="left" vertical="center"/>
    </xf>
    <xf numFmtId="0" fontId="10" fillId="0" borderId="58" xfId="0" applyFont="1" applyFill="1" applyBorder="1" applyAlignment="1">
      <alignment vertical="center"/>
    </xf>
    <xf numFmtId="0" fontId="11" fillId="0" borderId="58" xfId="0" applyFont="1" applyFill="1" applyBorder="1" applyAlignment="1">
      <alignment horizontal="left" vertical="center"/>
    </xf>
    <xf numFmtId="0" fontId="13" fillId="0" borderId="58" xfId="0" applyFont="1" applyFill="1" applyBorder="1" applyAlignment="1">
      <alignment vertical="center"/>
    </xf>
    <xf numFmtId="0" fontId="13" fillId="0" borderId="58" xfId="0" applyFont="1" applyFill="1" applyBorder="1" applyAlignment="1">
      <alignment horizontal="left" vertical="center"/>
    </xf>
    <xf numFmtId="0" fontId="13" fillId="0" borderId="58" xfId="0" applyFont="1" applyFill="1" applyBorder="1" applyAlignment="1">
      <alignment horizontal="right" vertical="center"/>
    </xf>
    <xf numFmtId="0" fontId="13" fillId="0" borderId="58" xfId="0" applyFont="1" applyFill="1" applyBorder="1" applyAlignment="1">
      <alignment horizontal="center" vertical="center"/>
    </xf>
    <xf numFmtId="0" fontId="10" fillId="0" borderId="58" xfId="0" applyFont="1" applyBorder="1" applyAlignment="1">
      <alignment vertical="center"/>
    </xf>
    <xf numFmtId="0" fontId="10" fillId="0" borderId="58" xfId="0" applyFont="1" applyBorder="1" applyAlignment="1">
      <alignment horizontal="center" vertical="center"/>
    </xf>
    <xf numFmtId="0" fontId="57" fillId="0" borderId="10" xfId="0" applyFont="1" applyBorder="1" applyAlignment="1">
      <alignment horizontal="center" vertical="center"/>
    </xf>
    <xf numFmtId="0" fontId="54" fillId="0" borderId="11" xfId="0" applyFont="1" applyBorder="1" applyAlignment="1">
      <alignment horizontal="center" vertical="center"/>
    </xf>
    <xf numFmtId="179" fontId="54" fillId="0" borderId="11" xfId="0" applyNumberFormat="1" applyFont="1" applyBorder="1" applyAlignment="1">
      <alignment horizontal="center" vertical="center"/>
    </xf>
    <xf numFmtId="0" fontId="59" fillId="0" borderId="0" xfId="0" applyFont="1" applyAlignment="1">
      <alignment vertical="center"/>
    </xf>
    <xf numFmtId="179" fontId="54" fillId="4" borderId="11" xfId="0" applyNumberFormat="1" applyFont="1" applyFill="1" applyBorder="1" applyAlignment="1">
      <alignment horizontal="center" vertical="center"/>
    </xf>
    <xf numFmtId="0" fontId="54" fillId="21" borderId="11" xfId="0" applyFont="1" applyFill="1" applyBorder="1" applyAlignment="1">
      <alignment horizontal="center" vertical="center"/>
    </xf>
    <xf numFmtId="179" fontId="46" fillId="0" borderId="0" xfId="51" applyNumberFormat="1" applyFont="1" applyFill="1" applyBorder="1" applyAlignment="1">
      <alignment horizontal="center" vertical="center"/>
    </xf>
    <xf numFmtId="179" fontId="46" fillId="0" borderId="0" xfId="51" applyNumberFormat="1" applyFont="1" applyFill="1" applyBorder="1" applyAlignment="1">
      <alignment horizontal="right" vertical="center"/>
    </xf>
    <xf numFmtId="0" fontId="54" fillId="0" borderId="0" xfId="0" applyFont="1" applyBorder="1" applyAlignment="1">
      <alignment horizontal="center" vertical="center"/>
    </xf>
    <xf numFmtId="179" fontId="54" fillId="0" borderId="0" xfId="0" applyNumberFormat="1" applyFont="1" applyFill="1" applyBorder="1" applyAlignment="1">
      <alignment horizontal="center" vertical="center"/>
    </xf>
    <xf numFmtId="0" fontId="59" fillId="0" borderId="0" xfId="0" applyFont="1" applyBorder="1" applyAlignment="1">
      <alignment vertical="center"/>
    </xf>
    <xf numFmtId="0" fontId="59" fillId="0" borderId="0" xfId="0" applyFont="1" applyFill="1" applyBorder="1" applyAlignment="1">
      <alignment vertical="center"/>
    </xf>
    <xf numFmtId="189" fontId="54" fillId="0" borderId="0" xfId="0" applyNumberFormat="1" applyFont="1" applyFill="1" applyBorder="1" applyAlignment="1">
      <alignment horizontal="center" vertical="center"/>
    </xf>
    <xf numFmtId="187" fontId="46" fillId="24" borderId="0" xfId="51" applyNumberFormat="1" applyFont="1" applyFill="1" applyBorder="1" applyAlignment="1">
      <alignment horizontal="center" vertical="center"/>
    </xf>
    <xf numFmtId="38" fontId="0" fillId="23" borderId="0" xfId="49" applyFont="1" applyFill="1" applyBorder="1" applyAlignment="1">
      <alignment vertical="center"/>
    </xf>
    <xf numFmtId="187" fontId="46" fillId="24" borderId="59" xfId="51" applyNumberFormat="1" applyFont="1" applyFill="1" applyBorder="1" applyAlignment="1">
      <alignment horizontal="center" vertical="center"/>
    </xf>
    <xf numFmtId="0" fontId="0" fillId="0" borderId="11" xfId="0" applyBorder="1" applyAlignment="1">
      <alignment horizontal="center" vertical="center"/>
    </xf>
    <xf numFmtId="0" fontId="46" fillId="21" borderId="11" xfId="62" applyFont="1" applyFill="1" applyBorder="1" applyAlignment="1">
      <alignment horizontal="center" vertical="center"/>
      <protection/>
    </xf>
    <xf numFmtId="0" fontId="46" fillId="21" borderId="60" xfId="62" applyFont="1" applyFill="1" applyBorder="1" applyAlignment="1">
      <alignment horizontal="center" vertical="center"/>
      <protection/>
    </xf>
    <xf numFmtId="0" fontId="0" fillId="4" borderId="61" xfId="0" applyFill="1" applyBorder="1" applyAlignment="1">
      <alignment horizontal="center" vertical="center"/>
    </xf>
    <xf numFmtId="0" fontId="0" fillId="21" borderId="11" xfId="0" applyFill="1" applyBorder="1" applyAlignment="1">
      <alignment horizontal="center" vertical="center" wrapText="1"/>
    </xf>
    <xf numFmtId="179" fontId="54" fillId="0" borderId="0" xfId="0" applyNumberFormat="1" applyFont="1" applyBorder="1" applyAlignment="1">
      <alignment horizontal="center" vertical="center"/>
    </xf>
    <xf numFmtId="55" fontId="64" fillId="0" borderId="11" xfId="0" applyNumberFormat="1" applyFont="1" applyBorder="1" applyAlignment="1">
      <alignment horizontal="center" vertical="center"/>
    </xf>
    <xf numFmtId="179" fontId="64" fillId="4" borderId="11" xfId="0" applyNumberFormat="1" applyFont="1" applyFill="1" applyBorder="1" applyAlignment="1">
      <alignment horizontal="center" vertical="center"/>
    </xf>
    <xf numFmtId="0" fontId="54" fillId="21" borderId="15" xfId="0" applyFont="1" applyFill="1" applyBorder="1" applyAlignment="1">
      <alignment horizontal="center" vertical="center"/>
    </xf>
    <xf numFmtId="55" fontId="64" fillId="0" borderId="14" xfId="0" applyNumberFormat="1" applyFont="1" applyBorder="1" applyAlignment="1">
      <alignment horizontal="center" vertical="center"/>
    </xf>
    <xf numFmtId="0" fontId="59" fillId="0" borderId="0" xfId="0" applyFont="1" applyBorder="1" applyAlignment="1">
      <alignment horizontal="center" vertical="center"/>
    </xf>
    <xf numFmtId="0" fontId="54" fillId="21" borderId="62" xfId="0" applyFont="1" applyFill="1" applyBorder="1" applyAlignment="1">
      <alignment horizontal="center" vertical="center"/>
    </xf>
    <xf numFmtId="55" fontId="64" fillId="0" borderId="63" xfId="0" applyNumberFormat="1" applyFont="1" applyBorder="1" applyAlignment="1">
      <alignment horizontal="center" vertical="center"/>
    </xf>
    <xf numFmtId="0" fontId="59" fillId="0" borderId="13" xfId="0" applyNumberFormat="1" applyFont="1" applyBorder="1" applyAlignment="1">
      <alignment horizontal="center" vertical="center"/>
    </xf>
    <xf numFmtId="0" fontId="59" fillId="0" borderId="11" xfId="0" applyNumberFormat="1" applyFont="1" applyBorder="1" applyAlignment="1">
      <alignment horizontal="center" vertical="center"/>
    </xf>
    <xf numFmtId="0" fontId="65" fillId="0" borderId="0" xfId="0" applyFont="1" applyAlignment="1">
      <alignment/>
    </xf>
    <xf numFmtId="182" fontId="0" fillId="0" borderId="11" xfId="0" applyNumberFormat="1" applyFill="1" applyBorder="1" applyAlignment="1">
      <alignment/>
    </xf>
    <xf numFmtId="182" fontId="5" fillId="0" borderId="37" xfId="0" applyNumberFormat="1" applyFont="1" applyFill="1" applyBorder="1" applyAlignment="1">
      <alignment/>
    </xf>
    <xf numFmtId="182" fontId="5" fillId="0" borderId="64" xfId="0" applyNumberFormat="1" applyFont="1" applyFill="1" applyBorder="1" applyAlignment="1">
      <alignment/>
    </xf>
    <xf numFmtId="0" fontId="5" fillId="0" borderId="0" xfId="0" applyFont="1" applyBorder="1" applyAlignment="1">
      <alignment horizontal="center"/>
    </xf>
    <xf numFmtId="0" fontId="5" fillId="0" borderId="15" xfId="0" applyFont="1" applyBorder="1" applyAlignment="1">
      <alignment horizontal="center"/>
    </xf>
    <xf numFmtId="182" fontId="57" fillId="0" borderId="10"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5" fillId="0" borderId="11" xfId="0" applyFont="1" applyBorder="1" applyAlignment="1">
      <alignment/>
    </xf>
    <xf numFmtId="0" fontId="5" fillId="0" borderId="0" xfId="0" applyFont="1" applyBorder="1" applyAlignment="1">
      <alignment/>
    </xf>
    <xf numFmtId="0" fontId="5" fillId="0" borderId="11" xfId="0" applyFont="1" applyBorder="1" applyAlignment="1">
      <alignment shrinkToFit="1"/>
    </xf>
    <xf numFmtId="182" fontId="5" fillId="0" borderId="11" xfId="0" applyNumberFormat="1" applyFont="1" applyFill="1" applyBorder="1" applyAlignment="1">
      <alignment/>
    </xf>
    <xf numFmtId="0" fontId="5" fillId="0" borderId="15" xfId="0" applyFont="1" applyBorder="1" applyAlignment="1">
      <alignment horizontal="center" shrinkToFit="1"/>
    </xf>
    <xf numFmtId="0" fontId="5" fillId="0" borderId="13" xfId="0" applyFont="1" applyBorder="1" applyAlignment="1">
      <alignment horizontal="center" shrinkToFit="1"/>
    </xf>
    <xf numFmtId="182" fontId="5" fillId="0" borderId="21" xfId="0" applyNumberFormat="1" applyFont="1" applyBorder="1" applyAlignment="1">
      <alignment/>
    </xf>
    <xf numFmtId="182" fontId="0" fillId="0" borderId="21" xfId="0" applyNumberFormat="1" applyBorder="1" applyAlignment="1">
      <alignment/>
    </xf>
    <xf numFmtId="182" fontId="5" fillId="0" borderId="11" xfId="0" applyNumberFormat="1" applyFont="1" applyBorder="1" applyAlignment="1">
      <alignment/>
    </xf>
    <xf numFmtId="182" fontId="0" fillId="0" borderId="11" xfId="0" applyNumberFormat="1" applyBorder="1" applyAlignment="1">
      <alignment/>
    </xf>
    <xf numFmtId="0" fontId="5" fillId="0" borderId="14" xfId="0" applyFont="1" applyBorder="1" applyAlignment="1">
      <alignment horizontal="center" vertical="center"/>
    </xf>
    <xf numFmtId="182" fontId="0" fillId="0" borderId="13" xfId="0" applyNumberFormat="1" applyBorder="1" applyAlignment="1">
      <alignment horizontal="center" vertical="center"/>
    </xf>
    <xf numFmtId="0" fontId="5" fillId="0" borderId="14" xfId="0" applyFont="1" applyBorder="1" applyAlignment="1">
      <alignment horizontal="center" shrinkToFit="1"/>
    </xf>
    <xf numFmtId="0" fontId="5" fillId="0" borderId="0" xfId="0" applyFont="1" applyBorder="1" applyAlignment="1">
      <alignment horizontal="center" shrinkToFit="1"/>
    </xf>
    <xf numFmtId="182" fontId="5" fillId="0" borderId="14" xfId="0" applyNumberFormat="1" applyFont="1" applyFill="1" applyBorder="1" applyAlignment="1">
      <alignment horizontal="center" vertical="center"/>
    </xf>
    <xf numFmtId="0" fontId="0" fillId="0" borderId="31" xfId="0" applyBorder="1" applyAlignment="1">
      <alignment horizontal="center" vertical="center"/>
    </xf>
    <xf numFmtId="0" fontId="5" fillId="0" borderId="59" xfId="0" applyFont="1" applyBorder="1" applyAlignment="1">
      <alignment horizontal="center" shrinkToFit="1"/>
    </xf>
    <xf numFmtId="178" fontId="0" fillId="0" borderId="14" xfId="0" applyNumberFormat="1" applyBorder="1" applyAlignment="1">
      <alignment horizontal="center" vertical="center" shrinkToFit="1"/>
    </xf>
    <xf numFmtId="178" fontId="0" fillId="0" borderId="15" xfId="0" applyNumberFormat="1" applyBorder="1" applyAlignment="1">
      <alignment horizontal="center" vertical="center" shrinkToFit="1"/>
    </xf>
    <xf numFmtId="178" fontId="0" fillId="0" borderId="13"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178" fontId="0" fillId="0" borderId="11" xfId="0" applyNumberFormat="1" applyBorder="1" applyAlignment="1">
      <alignment horizontal="center" vertical="center" shrinkToFit="1"/>
    </xf>
    <xf numFmtId="178" fontId="18" fillId="0" borderId="0" xfId="0" applyNumberFormat="1" applyFont="1" applyAlignment="1">
      <alignment horizontal="center" vertical="center" shrinkToFit="1"/>
    </xf>
    <xf numFmtId="178" fontId="5" fillId="0" borderId="0" xfId="0" applyNumberFormat="1" applyFont="1" applyAlignment="1">
      <alignment horizontal="center" vertical="center" shrinkToFit="1"/>
    </xf>
    <xf numFmtId="0" fontId="0" fillId="0" borderId="0" xfId="0" applyAlignment="1">
      <alignment horizontal="center" vertical="center" shrinkToFit="1"/>
    </xf>
    <xf numFmtId="0" fontId="7" fillId="0" borderId="11" xfId="0" applyFont="1" applyBorder="1" applyAlignment="1">
      <alignment horizontal="center" vertical="center" shrinkToFit="1"/>
    </xf>
    <xf numFmtId="0" fontId="5" fillId="0" borderId="37" xfId="0" applyFont="1" applyBorder="1" applyAlignment="1">
      <alignment horizontal="center" vertical="center"/>
    </xf>
    <xf numFmtId="0" fontId="0" fillId="0" borderId="32" xfId="0" applyBorder="1" applyAlignment="1">
      <alignment horizontal="center" vertical="center"/>
    </xf>
    <xf numFmtId="0" fontId="0" fillId="0" borderId="6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57" fillId="0" borderId="10" xfId="0" applyFont="1" applyBorder="1" applyAlignment="1">
      <alignment horizontal="center" vertical="center"/>
    </xf>
    <xf numFmtId="182" fontId="5" fillId="0" borderId="14" xfId="0" applyNumberFormat="1" applyFont="1" applyBorder="1" applyAlignment="1">
      <alignment horizontal="center" vertical="center"/>
    </xf>
    <xf numFmtId="182" fontId="5" fillId="0" borderId="13" xfId="0" applyNumberFormat="1" applyFont="1" applyBorder="1" applyAlignment="1">
      <alignment horizontal="center" vertical="center"/>
    </xf>
    <xf numFmtId="182" fontId="5" fillId="0" borderId="65" xfId="0" applyNumberFormat="1" applyFont="1" applyBorder="1" applyAlignment="1">
      <alignment/>
    </xf>
    <xf numFmtId="182" fontId="0" fillId="0" borderId="66" xfId="0" applyNumberFormat="1" applyBorder="1" applyAlignment="1">
      <alignment/>
    </xf>
    <xf numFmtId="0" fontId="5" fillId="0" borderId="14" xfId="0" applyFont="1" applyBorder="1" applyAlignment="1">
      <alignment/>
    </xf>
    <xf numFmtId="0" fontId="0" fillId="0" borderId="15" xfId="0" applyBorder="1" applyAlignment="1">
      <alignment/>
    </xf>
    <xf numFmtId="0" fontId="0" fillId="0" borderId="13" xfId="0" applyBorder="1" applyAlignment="1">
      <alignment/>
    </xf>
    <xf numFmtId="38" fontId="13" fillId="0" borderId="67" xfId="49" applyFont="1" applyFill="1" applyBorder="1" applyAlignment="1">
      <alignment horizontal="center" vertical="center"/>
    </xf>
    <xf numFmtId="38" fontId="13" fillId="0" borderId="15" xfId="49" applyFont="1" applyFill="1" applyBorder="1" applyAlignment="1">
      <alignment horizontal="center" vertical="center"/>
    </xf>
    <xf numFmtId="38" fontId="13" fillId="0" borderId="13" xfId="49" applyFont="1" applyFill="1" applyBorder="1" applyAlignment="1">
      <alignment horizontal="center" vertical="center"/>
    </xf>
    <xf numFmtId="38" fontId="13" fillId="0" borderId="11" xfId="49" applyFont="1" applyFill="1" applyBorder="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0" fillId="0" borderId="10" xfId="0" applyBorder="1" applyAlignment="1">
      <alignment vertical="center" wrapText="1"/>
    </xf>
    <xf numFmtId="0" fontId="19" fillId="0" borderId="0" xfId="0" applyFont="1" applyBorder="1" applyAlignment="1">
      <alignment horizontal="left" vertical="center" wrapText="1"/>
    </xf>
    <xf numFmtId="0" fontId="50" fillId="0" borderId="10" xfId="0" applyFont="1" applyBorder="1" applyAlignment="1">
      <alignment vertical="center" wrapText="1"/>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Border="1" applyAlignment="1">
      <alignment horizontal="center" vertical="center"/>
    </xf>
    <xf numFmtId="0" fontId="15" fillId="0" borderId="0" xfId="0" applyFont="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left" vertical="center"/>
    </xf>
    <xf numFmtId="0" fontId="14" fillId="0" borderId="68" xfId="0" applyFont="1" applyBorder="1" applyAlignment="1">
      <alignment horizontal="left" vertical="center" wrapText="1" shrinkToFit="1"/>
    </xf>
    <xf numFmtId="0" fontId="14" fillId="0" borderId="0" xfId="0" applyFont="1" applyBorder="1" applyAlignment="1">
      <alignment vertical="center" wrapText="1" shrinkToFit="1"/>
    </xf>
    <xf numFmtId="0" fontId="13" fillId="0" borderId="0" xfId="0" applyFont="1" applyBorder="1" applyAlignment="1">
      <alignment horizontal="center" vertical="center"/>
    </xf>
    <xf numFmtId="0" fontId="39" fillId="0" borderId="0" xfId="0" applyFont="1" applyAlignment="1">
      <alignment horizontal="left"/>
    </xf>
    <xf numFmtId="38" fontId="13" fillId="0" borderId="69" xfId="49" applyFont="1" applyFill="1" applyBorder="1" applyAlignment="1">
      <alignment horizontal="center" vertical="center"/>
    </xf>
    <xf numFmtId="0" fontId="13" fillId="0" borderId="59" xfId="0" applyFont="1" applyBorder="1" applyAlignment="1">
      <alignment vertical="center"/>
    </xf>
    <xf numFmtId="0" fontId="13" fillId="0" borderId="0" xfId="0" applyFont="1" applyBorder="1" applyAlignment="1">
      <alignment vertical="center"/>
    </xf>
    <xf numFmtId="0" fontId="19" fillId="0" borderId="0" xfId="0" applyFont="1" applyBorder="1" applyAlignment="1">
      <alignment vertical="center" wrapText="1"/>
    </xf>
    <xf numFmtId="0" fontId="13" fillId="0" borderId="69"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46" fillId="0" borderId="12" xfId="62" applyFont="1" applyFill="1" applyBorder="1" applyAlignment="1">
      <alignment horizontal="center" vertical="center"/>
      <protection/>
    </xf>
    <xf numFmtId="0" fontId="46" fillId="21" borderId="70" xfId="62" applyFont="1" applyFill="1" applyBorder="1" applyAlignment="1">
      <alignment horizontal="center" vertical="center"/>
      <protection/>
    </xf>
    <xf numFmtId="0" fontId="0" fillId="0" borderId="71" xfId="0" applyBorder="1" applyAlignment="1">
      <alignment horizontal="center" vertical="center"/>
    </xf>
    <xf numFmtId="0" fontId="0" fillId="0" borderId="36" xfId="0" applyBorder="1" applyAlignment="1">
      <alignment horizontal="center" vertical="center"/>
    </xf>
    <xf numFmtId="0" fontId="0" fillId="21" borderId="72" xfId="0" applyFill="1" applyBorder="1" applyAlignment="1">
      <alignment horizontal="center" vertical="center"/>
    </xf>
    <xf numFmtId="0" fontId="0" fillId="21" borderId="73" xfId="0" applyFill="1" applyBorder="1" applyAlignment="1">
      <alignment horizontal="center" vertical="center"/>
    </xf>
    <xf numFmtId="0" fontId="0" fillId="21" borderId="74" xfId="0" applyFill="1" applyBorder="1" applyAlignment="1">
      <alignment horizontal="center" vertical="center"/>
    </xf>
    <xf numFmtId="0" fontId="46" fillId="3" borderId="75" xfId="62" applyFont="1" applyFill="1" applyBorder="1" applyAlignment="1">
      <alignment horizontal="center" vertical="center" wrapText="1"/>
      <protection/>
    </xf>
    <xf numFmtId="0" fontId="20" fillId="3" borderId="76" xfId="62" applyFill="1" applyBorder="1" applyAlignment="1">
      <alignment horizontal="center" vertical="center" wrapText="1"/>
      <protection/>
    </xf>
    <xf numFmtId="0" fontId="46" fillId="3" borderId="40" xfId="62" applyFont="1" applyFill="1" applyBorder="1" applyAlignment="1">
      <alignment horizontal="center" vertical="center" wrapText="1"/>
      <protection/>
    </xf>
    <xf numFmtId="186" fontId="46" fillId="21" borderId="77" xfId="62" applyNumberFormat="1" applyFont="1" applyFill="1" applyBorder="1" applyAlignment="1">
      <alignment horizontal="center" vertical="center"/>
      <protection/>
    </xf>
    <xf numFmtId="186" fontId="46" fillId="21" borderId="78" xfId="62" applyNumberFormat="1" applyFont="1" applyFill="1" applyBorder="1" applyAlignment="1">
      <alignment horizontal="center" vertical="center"/>
      <protection/>
    </xf>
    <xf numFmtId="186" fontId="46" fillId="21" borderId="16" xfId="62" applyNumberFormat="1" applyFont="1" applyFill="1" applyBorder="1" applyAlignment="1">
      <alignment horizontal="center" vertical="center"/>
      <protection/>
    </xf>
    <xf numFmtId="186" fontId="46" fillId="21" borderId="79" xfId="62" applyNumberFormat="1" applyFont="1" applyFill="1" applyBorder="1" applyAlignment="1">
      <alignment horizontal="center" vertical="center"/>
      <protection/>
    </xf>
    <xf numFmtId="0" fontId="46" fillId="21" borderId="16" xfId="62" applyFont="1" applyFill="1" applyBorder="1" applyAlignment="1">
      <alignment horizontal="center" vertical="center"/>
      <protection/>
    </xf>
    <xf numFmtId="0" fontId="46" fillId="21" borderId="79" xfId="62" applyFont="1" applyFill="1" applyBorder="1" applyAlignment="1">
      <alignment horizontal="center" vertical="center"/>
      <protection/>
    </xf>
    <xf numFmtId="0" fontId="46" fillId="21" borderId="41" xfId="62" applyFont="1" applyFill="1" applyBorder="1" applyAlignment="1">
      <alignment horizontal="center" vertical="center" wrapText="1"/>
      <protection/>
    </xf>
    <xf numFmtId="0" fontId="46" fillId="21" borderId="0" xfId="62" applyFont="1" applyFill="1" applyBorder="1" applyAlignment="1">
      <alignment horizontal="center" vertical="center" wrapText="1"/>
      <protection/>
    </xf>
    <xf numFmtId="0" fontId="46" fillId="21" borderId="80" xfId="62" applyFont="1" applyFill="1" applyBorder="1" applyAlignment="1">
      <alignment horizontal="center" vertical="center" wrapText="1"/>
      <protection/>
    </xf>
    <xf numFmtId="0" fontId="0" fillId="21" borderId="81"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82" xfId="0" applyFill="1" applyBorder="1" applyAlignment="1">
      <alignment horizontal="center" vertical="center" wrapText="1"/>
    </xf>
    <xf numFmtId="179" fontId="46" fillId="0" borderId="77" xfId="51" applyNumberFormat="1" applyFont="1" applyBorder="1" applyAlignment="1">
      <alignment vertical="center"/>
    </xf>
    <xf numFmtId="179" fontId="46" fillId="0" borderId="83" xfId="51" applyNumberFormat="1" applyFont="1" applyBorder="1" applyAlignment="1">
      <alignment vertical="center"/>
    </xf>
    <xf numFmtId="179" fontId="46" fillId="0" borderId="16" xfId="51" applyNumberFormat="1" applyFont="1" applyBorder="1" applyAlignment="1">
      <alignment vertical="center"/>
    </xf>
    <xf numFmtId="179" fontId="46" fillId="0" borderId="55" xfId="51" applyNumberFormat="1" applyFont="1" applyBorder="1" applyAlignment="1">
      <alignment vertical="center"/>
    </xf>
    <xf numFmtId="179" fontId="46" fillId="4" borderId="37" xfId="51" applyNumberFormat="1" applyFont="1" applyFill="1" applyBorder="1" applyAlignment="1">
      <alignment horizontal="right" vertical="center"/>
    </xf>
    <xf numFmtId="179" fontId="46" fillId="4" borderId="42" xfId="51" applyNumberFormat="1" applyFont="1" applyFill="1" applyBorder="1" applyAlignment="1">
      <alignment horizontal="right" vertical="center"/>
    </xf>
    <xf numFmtId="179" fontId="46" fillId="4" borderId="84" xfId="51" applyNumberFormat="1" applyFont="1" applyFill="1" applyBorder="1" applyAlignment="1">
      <alignment vertical="center"/>
    </xf>
    <xf numFmtId="179" fontId="46" fillId="4" borderId="54" xfId="51" applyNumberFormat="1" applyFont="1" applyFill="1" applyBorder="1" applyAlignment="1">
      <alignment vertical="center"/>
    </xf>
    <xf numFmtId="179" fontId="46" fillId="0" borderId="84" xfId="51" applyNumberFormat="1" applyFont="1" applyBorder="1" applyAlignment="1">
      <alignment horizontal="center" vertical="center"/>
    </xf>
    <xf numFmtId="179" fontId="46" fillId="0" borderId="32" xfId="51" applyNumberFormat="1" applyFont="1" applyBorder="1" applyAlignment="1">
      <alignment horizontal="center" vertical="center"/>
    </xf>
    <xf numFmtId="179" fontId="46" fillId="0" borderId="85" xfId="51" applyNumberFormat="1" applyFont="1" applyBorder="1" applyAlignment="1">
      <alignment horizontal="center" vertical="center"/>
    </xf>
    <xf numFmtId="179" fontId="46" fillId="0" borderId="54" xfId="51" applyNumberFormat="1" applyFont="1" applyBorder="1" applyAlignment="1">
      <alignment horizontal="center" vertical="center"/>
    </xf>
    <xf numFmtId="179" fontId="46" fillId="0" borderId="12" xfId="51" applyNumberFormat="1" applyFont="1" applyBorder="1" applyAlignment="1">
      <alignment horizontal="center" vertical="center"/>
    </xf>
    <xf numFmtId="179" fontId="46" fillId="0" borderId="86" xfId="51" applyNumberFormat="1" applyFont="1" applyBorder="1" applyAlignment="1">
      <alignment horizontal="center" vertical="center"/>
    </xf>
    <xf numFmtId="179" fontId="46" fillId="3" borderId="38" xfId="51" applyNumberFormat="1" applyFont="1" applyFill="1" applyBorder="1" applyAlignment="1">
      <alignment horizontal="right" vertical="center"/>
    </xf>
    <xf numFmtId="179" fontId="46" fillId="3" borderId="87" xfId="51" applyNumberFormat="1" applyFont="1" applyFill="1" applyBorder="1" applyAlignment="1">
      <alignment horizontal="right" vertical="center"/>
    </xf>
    <xf numFmtId="0" fontId="46" fillId="4" borderId="88" xfId="62" applyFont="1" applyFill="1" applyBorder="1" applyAlignment="1">
      <alignment horizontal="center" vertical="center" wrapText="1"/>
      <protection/>
    </xf>
    <xf numFmtId="0" fontId="46" fillId="4" borderId="33" xfId="62" applyFont="1" applyFill="1" applyBorder="1" applyAlignment="1">
      <alignment horizontal="center" vertical="center"/>
      <protection/>
    </xf>
    <xf numFmtId="0" fontId="46" fillId="21" borderId="70" xfId="62" applyFont="1" applyFill="1" applyBorder="1" applyAlignment="1">
      <alignment horizontal="center" vertical="center" wrapText="1"/>
      <protection/>
    </xf>
    <xf numFmtId="0" fontId="46" fillId="21" borderId="71" xfId="62" applyFont="1" applyFill="1" applyBorder="1" applyAlignment="1">
      <alignment horizontal="center" vertical="center" wrapText="1"/>
      <protection/>
    </xf>
    <xf numFmtId="0" fontId="46" fillId="21" borderId="89" xfId="62" applyFont="1" applyFill="1" applyBorder="1" applyAlignment="1">
      <alignment horizontal="center" vertical="center" wrapText="1"/>
      <protection/>
    </xf>
    <xf numFmtId="0" fontId="46" fillId="4" borderId="90" xfId="62" applyFont="1" applyFill="1" applyBorder="1" applyAlignment="1">
      <alignment horizontal="center" vertical="center" wrapText="1"/>
      <protection/>
    </xf>
    <xf numFmtId="0" fontId="46" fillId="4" borderId="91" xfId="62" applyFont="1" applyFill="1" applyBorder="1" applyAlignment="1">
      <alignment horizontal="center" vertical="center" wrapText="1"/>
      <protection/>
    </xf>
    <xf numFmtId="0" fontId="46" fillId="4" borderId="33" xfId="62" applyFont="1" applyFill="1" applyBorder="1" applyAlignment="1">
      <alignment horizontal="center" vertical="center" wrapText="1"/>
      <protection/>
    </xf>
    <xf numFmtId="0" fontId="46" fillId="4" borderId="75" xfId="62" applyFont="1" applyFill="1" applyBorder="1" applyAlignment="1">
      <alignment horizontal="center" vertical="center" wrapText="1"/>
      <protection/>
    </xf>
    <xf numFmtId="0" fontId="0" fillId="4" borderId="40" xfId="0" applyFill="1" applyBorder="1" applyAlignment="1">
      <alignment horizontal="center" vertical="center" wrapText="1"/>
    </xf>
    <xf numFmtId="0" fontId="46" fillId="0" borderId="75" xfId="62" applyFont="1" applyFill="1" applyBorder="1" applyAlignment="1">
      <alignment horizontal="center" vertical="center" wrapText="1"/>
      <protection/>
    </xf>
    <xf numFmtId="0" fontId="0" fillId="0" borderId="40" xfId="0" applyFill="1" applyBorder="1" applyAlignment="1">
      <alignment horizontal="center" vertical="center" wrapText="1"/>
    </xf>
    <xf numFmtId="0" fontId="0" fillId="21" borderId="37" xfId="0" applyFill="1" applyBorder="1" applyAlignment="1">
      <alignment horizontal="center" vertical="center" wrapText="1"/>
    </xf>
    <xf numFmtId="0" fontId="0" fillId="21" borderId="32" xfId="0" applyFill="1" applyBorder="1" applyAlignment="1">
      <alignment horizontal="center" vertical="center" wrapText="1"/>
    </xf>
    <xf numFmtId="0" fontId="0" fillId="21" borderId="64" xfId="0" applyFill="1" applyBorder="1" applyAlignment="1">
      <alignment horizontal="center" vertical="center" wrapText="1"/>
    </xf>
    <xf numFmtId="0" fontId="0" fillId="21" borderId="14" xfId="0" applyFill="1" applyBorder="1" applyAlignment="1">
      <alignment horizontal="center" vertical="center" wrapText="1"/>
    </xf>
    <xf numFmtId="0" fontId="0" fillId="21" borderId="15" xfId="0" applyFill="1" applyBorder="1" applyAlignment="1">
      <alignment horizontal="center" vertical="center" wrapText="1"/>
    </xf>
    <xf numFmtId="0" fontId="0" fillId="21" borderId="13" xfId="0" applyFill="1" applyBorder="1" applyAlignment="1">
      <alignment horizontal="center" vertical="center" wrapText="1"/>
    </xf>
    <xf numFmtId="179" fontId="46" fillId="0" borderId="78" xfId="51" applyNumberFormat="1" applyFont="1" applyBorder="1" applyAlignment="1">
      <alignment vertical="center"/>
    </xf>
    <xf numFmtId="179" fontId="46" fillId="0" borderId="79" xfId="51" applyNumberFormat="1" applyFont="1" applyBorder="1" applyAlignment="1">
      <alignment vertical="center"/>
    </xf>
    <xf numFmtId="179" fontId="46" fillId="4" borderId="85" xfId="51" applyNumberFormat="1" applyFont="1" applyFill="1" applyBorder="1" applyAlignment="1">
      <alignment vertical="center"/>
    </xf>
    <xf numFmtId="179" fontId="46" fillId="4" borderId="80" xfId="51" applyNumberFormat="1" applyFont="1" applyFill="1" applyBorder="1" applyAlignment="1">
      <alignment vertical="center"/>
    </xf>
    <xf numFmtId="179" fontId="46" fillId="4" borderId="86" xfId="51" applyNumberFormat="1" applyFont="1" applyFill="1" applyBorder="1" applyAlignment="1">
      <alignment vertical="center"/>
    </xf>
    <xf numFmtId="179" fontId="46" fillId="4" borderId="56" xfId="51" applyNumberFormat="1" applyFont="1" applyFill="1" applyBorder="1" applyAlignment="1">
      <alignment vertical="center"/>
    </xf>
    <xf numFmtId="179" fontId="46" fillId="4" borderId="92" xfId="51" applyNumberFormat="1" applyFont="1" applyFill="1" applyBorder="1" applyAlignment="1">
      <alignment vertical="center"/>
    </xf>
    <xf numFmtId="179" fontId="46" fillId="4" borderId="93" xfId="51" applyNumberFormat="1" applyFont="1" applyFill="1" applyBorder="1" applyAlignment="1">
      <alignment vertical="center"/>
    </xf>
    <xf numFmtId="179" fontId="46" fillId="4" borderId="38" xfId="51" applyNumberFormat="1" applyFont="1" applyFill="1" applyBorder="1" applyAlignment="1">
      <alignment vertical="center"/>
    </xf>
    <xf numFmtId="179" fontId="46" fillId="4" borderId="76" xfId="51" applyNumberFormat="1" applyFont="1" applyFill="1" applyBorder="1" applyAlignment="1">
      <alignment vertical="center"/>
    </xf>
    <xf numFmtId="179" fontId="46" fillId="4" borderId="87" xfId="51" applyNumberFormat="1" applyFont="1" applyFill="1" applyBorder="1" applyAlignment="1">
      <alignment vertical="center"/>
    </xf>
    <xf numFmtId="188" fontId="46" fillId="0" borderId="38" xfId="42" applyNumberFormat="1" applyFont="1" applyFill="1" applyBorder="1" applyAlignment="1">
      <alignment horizontal="center" vertical="center"/>
    </xf>
    <xf numFmtId="188" fontId="46" fillId="0" borderId="76" xfId="42" applyNumberFormat="1" applyFont="1" applyFill="1" applyBorder="1" applyAlignment="1">
      <alignment horizontal="center" vertical="center"/>
    </xf>
    <xf numFmtId="188" fontId="46" fillId="0" borderId="87" xfId="42" applyNumberFormat="1" applyFont="1" applyFill="1" applyBorder="1" applyAlignment="1">
      <alignment horizontal="center" vertical="center"/>
    </xf>
    <xf numFmtId="0" fontId="46" fillId="3" borderId="75" xfId="62" applyFont="1" applyFill="1" applyBorder="1" applyAlignment="1">
      <alignment horizontal="center" vertical="center" wrapText="1"/>
      <protection/>
    </xf>
    <xf numFmtId="0" fontId="0" fillId="3" borderId="76" xfId="0" applyFill="1" applyBorder="1" applyAlignment="1">
      <alignment horizontal="center" vertical="center" wrapText="1"/>
    </xf>
    <xf numFmtId="0" fontId="46" fillId="0" borderId="72" xfId="62" applyFont="1" applyFill="1" applyBorder="1" applyAlignment="1">
      <alignment horizontal="center" vertical="center" wrapText="1"/>
      <protection/>
    </xf>
    <xf numFmtId="0" fontId="46" fillId="0" borderId="74" xfId="62" applyFont="1" applyFill="1" applyBorder="1" applyAlignment="1">
      <alignment horizontal="center" vertical="center" wrapText="1"/>
      <protection/>
    </xf>
    <xf numFmtId="0" fontId="46" fillId="0" borderId="54" xfId="62" applyFont="1" applyFill="1" applyBorder="1" applyAlignment="1">
      <alignment horizontal="center" vertical="center" wrapText="1"/>
      <protection/>
    </xf>
    <xf numFmtId="0" fontId="46" fillId="0" borderId="86" xfId="62" applyFont="1" applyFill="1" applyBorder="1" applyAlignment="1">
      <alignment horizontal="center" vertical="center" wrapText="1"/>
      <protection/>
    </xf>
    <xf numFmtId="0" fontId="46" fillId="0" borderId="72" xfId="62" applyFont="1" applyFill="1" applyBorder="1" applyAlignment="1">
      <alignment horizontal="center" vertical="center" wrapText="1"/>
      <protection/>
    </xf>
    <xf numFmtId="0" fontId="46" fillId="0" borderId="74" xfId="62" applyFont="1" applyFill="1" applyBorder="1" applyAlignment="1">
      <alignment horizontal="center" vertical="center" wrapText="1"/>
      <protection/>
    </xf>
    <xf numFmtId="0" fontId="46" fillId="0" borderId="54" xfId="62" applyFont="1" applyFill="1" applyBorder="1" applyAlignment="1">
      <alignment horizontal="center" vertical="center" wrapText="1"/>
      <protection/>
    </xf>
    <xf numFmtId="0" fontId="46" fillId="0" borderId="86" xfId="62" applyFont="1" applyFill="1" applyBorder="1" applyAlignment="1">
      <alignment horizontal="center" vertical="center" wrapText="1"/>
      <protection/>
    </xf>
    <xf numFmtId="0" fontId="46" fillId="3" borderId="72" xfId="62" applyFont="1" applyFill="1" applyBorder="1" applyAlignment="1">
      <alignment horizontal="center" vertical="center" wrapText="1"/>
      <protection/>
    </xf>
    <xf numFmtId="0" fontId="46" fillId="3" borderId="74" xfId="62" applyFont="1" applyFill="1" applyBorder="1" applyAlignment="1">
      <alignment horizontal="center" vertical="center" wrapText="1"/>
      <protection/>
    </xf>
    <xf numFmtId="0" fontId="46" fillId="3" borderId="54" xfId="62" applyFont="1" applyFill="1" applyBorder="1" applyAlignment="1">
      <alignment horizontal="center" vertical="center" wrapText="1"/>
      <protection/>
    </xf>
    <xf numFmtId="0" fontId="46" fillId="3" borderId="86" xfId="62" applyFont="1" applyFill="1" applyBorder="1" applyAlignment="1">
      <alignment horizontal="center" vertical="center" wrapText="1"/>
      <protection/>
    </xf>
    <xf numFmtId="188" fontId="46" fillId="3" borderId="75" xfId="42" applyNumberFormat="1" applyFont="1" applyFill="1" applyBorder="1" applyAlignment="1" quotePrefix="1">
      <alignment vertical="center"/>
    </xf>
    <xf numFmtId="188" fontId="0" fillId="3" borderId="76" xfId="42" applyNumberFormat="1" applyFill="1" applyBorder="1" applyAlignment="1">
      <alignment vertical="center"/>
    </xf>
    <xf numFmtId="188" fontId="0" fillId="0" borderId="87" xfId="42" applyNumberFormat="1" applyBorder="1" applyAlignment="1">
      <alignment vertical="center"/>
    </xf>
    <xf numFmtId="179" fontId="46" fillId="0" borderId="72" xfId="51" applyNumberFormat="1" applyFont="1" applyFill="1" applyBorder="1" applyAlignment="1">
      <alignment horizontal="center" vertical="center"/>
    </xf>
    <xf numFmtId="179" fontId="46" fillId="0" borderId="74" xfId="51" applyNumberFormat="1" applyFont="1" applyFill="1" applyBorder="1" applyAlignment="1">
      <alignment horizontal="center" vertical="center"/>
    </xf>
    <xf numFmtId="179" fontId="46" fillId="0" borderId="54" xfId="51" applyNumberFormat="1" applyFont="1" applyFill="1" applyBorder="1" applyAlignment="1">
      <alignment horizontal="center" vertical="center"/>
    </xf>
    <xf numFmtId="179" fontId="46" fillId="0" borderId="86" xfId="51" applyNumberFormat="1" applyFont="1" applyFill="1" applyBorder="1" applyAlignment="1">
      <alignment horizontal="center" vertical="center"/>
    </xf>
    <xf numFmtId="188" fontId="46" fillId="0" borderId="72" xfId="42" applyNumberFormat="1" applyFont="1" applyFill="1" applyBorder="1" applyAlignment="1">
      <alignment horizontal="center" vertical="center"/>
    </xf>
    <xf numFmtId="188" fontId="46" fillId="0" borderId="74" xfId="42" applyNumberFormat="1" applyFont="1" applyFill="1" applyBorder="1" applyAlignment="1">
      <alignment horizontal="center" vertical="center"/>
    </xf>
    <xf numFmtId="188" fontId="46" fillId="0" borderId="54" xfId="42" applyNumberFormat="1" applyFont="1" applyFill="1" applyBorder="1" applyAlignment="1">
      <alignment horizontal="center" vertical="center"/>
    </xf>
    <xf numFmtId="188" fontId="46" fillId="0" borderId="86" xfId="42" applyNumberFormat="1" applyFont="1" applyFill="1" applyBorder="1" applyAlignment="1">
      <alignment horizontal="center" vertical="center"/>
    </xf>
    <xf numFmtId="178" fontId="46" fillId="3" borderId="72" xfId="51" applyNumberFormat="1" applyFont="1" applyFill="1" applyBorder="1" applyAlignment="1">
      <alignment horizontal="center" vertical="center"/>
    </xf>
    <xf numFmtId="178" fontId="46" fillId="3" borderId="74" xfId="51" applyNumberFormat="1" applyFont="1" applyFill="1" applyBorder="1" applyAlignment="1">
      <alignment horizontal="center" vertical="center"/>
    </xf>
    <xf numFmtId="178" fontId="46" fillId="3" borderId="54" xfId="51" applyNumberFormat="1" applyFont="1" applyFill="1" applyBorder="1" applyAlignment="1">
      <alignment horizontal="center" vertical="center"/>
    </xf>
    <xf numFmtId="178" fontId="46" fillId="3" borderId="86" xfId="51" applyNumberFormat="1" applyFont="1" applyFill="1" applyBorder="1" applyAlignment="1">
      <alignment horizontal="center" vertical="center"/>
    </xf>
    <xf numFmtId="0" fontId="11" fillId="0" borderId="0" xfId="0" applyFont="1" applyBorder="1" applyAlignment="1">
      <alignment horizontal="left" vertical="center"/>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89" xfId="0" applyFont="1" applyBorder="1" applyAlignment="1">
      <alignment horizontal="center" vertical="center" wrapText="1"/>
    </xf>
    <xf numFmtId="178" fontId="13" fillId="0" borderId="94" xfId="0" applyNumberFormat="1" applyFont="1" applyBorder="1" applyAlignment="1">
      <alignment horizontal="center" vertical="center"/>
    </xf>
    <xf numFmtId="178" fontId="13" fillId="0" borderId="95" xfId="0" applyNumberFormat="1" applyFont="1" applyBorder="1" applyAlignment="1">
      <alignment horizontal="center" vertical="center"/>
    </xf>
    <xf numFmtId="178" fontId="13" fillId="0" borderId="96" xfId="0" applyNumberFormat="1" applyFont="1" applyBorder="1" applyAlignment="1">
      <alignment horizontal="center" vertical="center"/>
    </xf>
    <xf numFmtId="0" fontId="43" fillId="0" borderId="70"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89" xfId="0" applyFont="1" applyBorder="1" applyAlignment="1">
      <alignment horizontal="center" vertical="center" wrapText="1"/>
    </xf>
    <xf numFmtId="178" fontId="13" fillId="0" borderId="97" xfId="0" applyNumberFormat="1" applyFont="1" applyBorder="1" applyAlignment="1">
      <alignment horizontal="center" vertical="center"/>
    </xf>
    <xf numFmtId="0" fontId="13" fillId="0" borderId="98" xfId="0" applyFont="1" applyBorder="1" applyAlignment="1">
      <alignment horizontal="center" vertical="center"/>
    </xf>
    <xf numFmtId="0" fontId="13" fillId="0" borderId="71" xfId="0" applyFont="1" applyBorder="1" applyAlignment="1">
      <alignment horizontal="center" vertical="center"/>
    </xf>
    <xf numFmtId="0" fontId="13" fillId="0" borderId="89" xfId="0" applyFont="1" applyBorder="1" applyAlignment="1">
      <alignment horizontal="center" vertical="center"/>
    </xf>
    <xf numFmtId="0" fontId="13" fillId="0" borderId="98"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178" fontId="13" fillId="0" borderId="35" xfId="0" applyNumberFormat="1" applyFont="1" applyBorder="1" applyAlignment="1">
      <alignment horizontal="center" vertical="center"/>
    </xf>
    <xf numFmtId="178" fontId="13" fillId="0" borderId="101" xfId="0" applyNumberFormat="1" applyFont="1" applyBorder="1" applyAlignment="1">
      <alignment horizontal="center" vertical="center"/>
    </xf>
    <xf numFmtId="179" fontId="13" fillId="0" borderId="35" xfId="0" applyNumberFormat="1" applyFont="1" applyBorder="1" applyAlignment="1">
      <alignment horizontal="center" vertical="center"/>
    </xf>
    <xf numFmtId="179" fontId="13" fillId="0" borderId="101" xfId="0" applyNumberFormat="1" applyFont="1" applyBorder="1" applyAlignment="1">
      <alignment horizontal="center" vertical="center"/>
    </xf>
    <xf numFmtId="179" fontId="13" fillId="0" borderId="94" xfId="0" applyNumberFormat="1" applyFont="1" applyBorder="1" applyAlignment="1">
      <alignment horizontal="center" vertical="center"/>
    </xf>
    <xf numFmtId="179" fontId="13" fillId="0" borderId="95" xfId="0" applyNumberFormat="1" applyFont="1" applyBorder="1" applyAlignment="1">
      <alignment horizontal="center" vertical="center"/>
    </xf>
    <xf numFmtId="179" fontId="13" fillId="0" borderId="96" xfId="0" applyNumberFormat="1" applyFont="1" applyBorder="1" applyAlignment="1">
      <alignment horizontal="center" vertical="center"/>
    </xf>
    <xf numFmtId="188" fontId="13" fillId="0" borderId="97" xfId="0" applyNumberFormat="1" applyFont="1" applyBorder="1" applyAlignment="1">
      <alignment horizontal="center" vertical="center"/>
    </xf>
    <xf numFmtId="188" fontId="13" fillId="0" borderId="95" xfId="0" applyNumberFormat="1" applyFont="1" applyBorder="1" applyAlignment="1">
      <alignment horizontal="center" vertical="center"/>
    </xf>
    <xf numFmtId="188" fontId="13" fillId="0" borderId="96" xfId="0" applyNumberFormat="1" applyFont="1" applyBorder="1" applyAlignment="1">
      <alignment horizontal="center" vertical="center"/>
    </xf>
    <xf numFmtId="0" fontId="59" fillId="0" borderId="0" xfId="0" applyFont="1" applyAlignment="1">
      <alignment wrapText="1"/>
    </xf>
    <xf numFmtId="0" fontId="58" fillId="0" borderId="0" xfId="0" applyFont="1" applyAlignment="1">
      <alignment wrapText="1"/>
    </xf>
    <xf numFmtId="0" fontId="59" fillId="7" borderId="10" xfId="0" applyFont="1" applyFill="1" applyBorder="1" applyAlignment="1">
      <alignment horizontal="center" vertical="center"/>
    </xf>
    <xf numFmtId="0" fontId="54" fillId="21" borderId="11" xfId="0" applyFont="1" applyFill="1" applyBorder="1" applyAlignment="1">
      <alignment horizontal="center" vertical="center"/>
    </xf>
    <xf numFmtId="187" fontId="58" fillId="7" borderId="10" xfId="0" applyNumberFormat="1" applyFont="1" applyFill="1" applyBorder="1" applyAlignment="1">
      <alignment horizontal="center" vertical="center"/>
    </xf>
    <xf numFmtId="0" fontId="59" fillId="0" borderId="0" xfId="0" applyFont="1" applyBorder="1" applyAlignment="1">
      <alignment vertical="center" wrapText="1"/>
    </xf>
    <xf numFmtId="0" fontId="59" fillId="0" borderId="0" xfId="0" applyFont="1" applyAlignment="1">
      <alignment vertical="center" wrapText="1"/>
    </xf>
    <xf numFmtId="186" fontId="54" fillId="21" borderId="11" xfId="0" applyNumberFormat="1" applyFont="1" applyFill="1" applyBorder="1" applyAlignment="1">
      <alignment horizontal="center" vertical="center"/>
    </xf>
    <xf numFmtId="186" fontId="54" fillId="21" borderId="14" xfId="0" applyNumberFormat="1" applyFont="1" applyFill="1" applyBorder="1" applyAlignment="1">
      <alignment horizontal="center" vertical="center"/>
    </xf>
    <xf numFmtId="179" fontId="54" fillId="0" borderId="11" xfId="0" applyNumberFormat="1" applyFont="1" applyFill="1" applyBorder="1" applyAlignment="1">
      <alignment horizontal="center" vertical="center"/>
    </xf>
    <xf numFmtId="0" fontId="54" fillId="0" borderId="14" xfId="0" applyFont="1" applyFill="1" applyBorder="1" applyAlignment="1">
      <alignment horizontal="center" vertical="center"/>
    </xf>
    <xf numFmtId="0" fontId="54" fillId="21" borderId="102" xfId="0" applyFont="1" applyFill="1" applyBorder="1" applyAlignment="1">
      <alignment horizontal="center" vertical="center"/>
    </xf>
    <xf numFmtId="0" fontId="54" fillId="21" borderId="100" xfId="0" applyFont="1" applyFill="1" applyBorder="1" applyAlignment="1">
      <alignment horizontal="center" vertical="center"/>
    </xf>
    <xf numFmtId="0" fontId="54" fillId="4" borderId="94" xfId="0" applyFont="1" applyFill="1" applyBorder="1" applyAlignment="1">
      <alignment horizontal="center" vertical="center"/>
    </xf>
    <xf numFmtId="0" fontId="54" fillId="4" borderId="103" xfId="0" applyFont="1" applyFill="1" applyBorder="1" applyAlignment="1">
      <alignment horizontal="center" vertical="center"/>
    </xf>
    <xf numFmtId="179" fontId="54" fillId="4" borderId="104" xfId="0" applyNumberFormat="1" applyFont="1" applyFill="1" applyBorder="1" applyAlignment="1">
      <alignment horizontal="center" vertical="center"/>
    </xf>
    <xf numFmtId="0" fontId="54" fillId="4" borderId="105" xfId="0" applyFont="1" applyFill="1" applyBorder="1" applyAlignment="1">
      <alignment horizontal="center" vertical="center"/>
    </xf>
    <xf numFmtId="179" fontId="54" fillId="4" borderId="33" xfId="0" applyNumberFormat="1" applyFont="1" applyFill="1" applyBorder="1" applyAlignment="1">
      <alignment horizontal="center" vertical="center"/>
    </xf>
    <xf numFmtId="0" fontId="54" fillId="4" borderId="31" xfId="0" applyFont="1" applyFill="1" applyBorder="1" applyAlignment="1">
      <alignment horizontal="center" vertical="center"/>
    </xf>
    <xf numFmtId="0" fontId="56" fillId="7" borderId="0" xfId="0" applyFont="1" applyFill="1" applyAlignment="1">
      <alignment horizontal="center"/>
    </xf>
    <xf numFmtId="0" fontId="56" fillId="21" borderId="33" xfId="0" applyFont="1" applyFill="1" applyBorder="1" applyAlignment="1">
      <alignment horizontal="center" vertical="center"/>
    </xf>
    <xf numFmtId="0" fontId="56" fillId="21" borderId="10" xfId="0" applyFont="1" applyFill="1" applyBorder="1" applyAlignment="1">
      <alignment horizontal="center" vertical="center"/>
    </xf>
    <xf numFmtId="0" fontId="56" fillId="21" borderId="31" xfId="0" applyFont="1" applyFill="1" applyBorder="1" applyAlignment="1">
      <alignment horizontal="center" vertical="center"/>
    </xf>
    <xf numFmtId="0" fontId="54" fillId="0" borderId="0" xfId="0" applyFont="1" applyFill="1" applyBorder="1" applyAlignment="1">
      <alignment horizontal="center" vertical="center"/>
    </xf>
    <xf numFmtId="0" fontId="56" fillId="21" borderId="65" xfId="0" applyFont="1" applyFill="1" applyBorder="1" applyAlignment="1">
      <alignment vertical="center"/>
    </xf>
    <xf numFmtId="0" fontId="56" fillId="21" borderId="106" xfId="0" applyFont="1" applyFill="1" applyBorder="1" applyAlignment="1">
      <alignment vertical="center"/>
    </xf>
    <xf numFmtId="0" fontId="54" fillId="0" borderId="10" xfId="0" applyFont="1" applyBorder="1" applyAlignment="1">
      <alignment horizontal="center" vertical="center"/>
    </xf>
    <xf numFmtId="0" fontId="54" fillId="0" borderId="11" xfId="0" applyFont="1" applyFill="1" applyBorder="1" applyAlignment="1">
      <alignment horizontal="center" vertical="center"/>
    </xf>
    <xf numFmtId="0" fontId="52" fillId="0" borderId="0" xfId="0" applyFont="1" applyBorder="1" applyAlignment="1">
      <alignment vertical="center"/>
    </xf>
    <xf numFmtId="0" fontId="52" fillId="0" borderId="10" xfId="0" applyFont="1" applyBorder="1" applyAlignment="1">
      <alignment vertical="center"/>
    </xf>
    <xf numFmtId="0" fontId="51" fillId="0" borderId="0" xfId="0" applyFont="1" applyBorder="1" applyAlignment="1">
      <alignment horizontal="center" vertical="center"/>
    </xf>
    <xf numFmtId="0" fontId="51" fillId="0" borderId="10" xfId="0" applyFont="1" applyBorder="1" applyAlignment="1">
      <alignment horizontal="center" vertical="center"/>
    </xf>
    <xf numFmtId="0" fontId="46" fillId="0" borderId="0" xfId="62" applyFont="1" applyFill="1" applyBorder="1" applyAlignment="1">
      <alignment horizontal="center" vertical="center" wrapText="1"/>
      <protection/>
    </xf>
    <xf numFmtId="0" fontId="46" fillId="0" borderId="0" xfId="62" applyFont="1" applyFill="1" applyBorder="1" applyAlignment="1">
      <alignment horizontal="center" vertical="center" wrapText="1"/>
      <protection/>
    </xf>
    <xf numFmtId="179" fontId="46" fillId="0" borderId="0" xfId="51" applyNumberFormat="1" applyFont="1" applyFill="1" applyBorder="1" applyAlignment="1">
      <alignment horizontal="center" vertical="center"/>
    </xf>
    <xf numFmtId="188" fontId="46" fillId="0" borderId="0" xfId="42" applyNumberFormat="1" applyFont="1" applyFill="1" applyBorder="1" applyAlignment="1">
      <alignment horizontal="center" vertical="center"/>
    </xf>
    <xf numFmtId="178" fontId="46" fillId="0" borderId="0" xfId="51" applyNumberFormat="1" applyFont="1" applyFill="1" applyBorder="1" applyAlignment="1">
      <alignment horizontal="center" vertical="center"/>
    </xf>
    <xf numFmtId="188" fontId="46" fillId="0" borderId="0" xfId="42" applyNumberFormat="1" applyFont="1" applyFill="1" applyBorder="1" applyAlignment="1" quotePrefix="1">
      <alignment vertical="center"/>
    </xf>
    <xf numFmtId="0" fontId="46" fillId="21" borderId="60" xfId="62" applyFont="1" applyFill="1" applyBorder="1" applyAlignment="1">
      <alignment horizontal="center" vertical="center"/>
      <protection/>
    </xf>
    <xf numFmtId="0" fontId="0" fillId="0" borderId="11" xfId="0" applyBorder="1" applyAlignment="1">
      <alignment horizontal="center" vertical="center"/>
    </xf>
    <xf numFmtId="0" fontId="0" fillId="0" borderId="61" xfId="0" applyBorder="1" applyAlignment="1">
      <alignment horizontal="center" vertical="center"/>
    </xf>
    <xf numFmtId="0" fontId="46" fillId="0" borderId="60" xfId="62" applyFont="1" applyFill="1" applyBorder="1" applyAlignment="1">
      <alignment horizontal="center" vertical="center"/>
      <protection/>
    </xf>
    <xf numFmtId="0" fontId="46" fillId="0" borderId="107" xfId="62" applyFont="1" applyFill="1" applyBorder="1" applyAlignment="1">
      <alignment horizontal="center" vertical="center"/>
      <protection/>
    </xf>
    <xf numFmtId="0" fontId="0" fillId="0" borderId="35" xfId="0" applyBorder="1" applyAlignment="1">
      <alignment horizontal="center" vertical="center"/>
    </xf>
    <xf numFmtId="179" fontId="46" fillId="4" borderId="56" xfId="51" applyNumberFormat="1" applyFont="1" applyFill="1" applyBorder="1" applyAlignment="1">
      <alignment horizontal="right" vertical="center"/>
    </xf>
    <xf numFmtId="179" fontId="46" fillId="4" borderId="93" xfId="51" applyNumberFormat="1" applyFont="1" applyFill="1" applyBorder="1" applyAlignment="1">
      <alignment horizontal="right" vertical="center"/>
    </xf>
    <xf numFmtId="0" fontId="0" fillId="0" borderId="0" xfId="0" applyFill="1" applyBorder="1" applyAlignment="1">
      <alignment horizontal="center" vertical="center" wrapText="1"/>
    </xf>
    <xf numFmtId="179" fontId="46" fillId="4" borderId="92" xfId="51" applyNumberFormat="1" applyFont="1" applyFill="1" applyBorder="1" applyAlignment="1">
      <alignment horizontal="right" vertical="center"/>
    </xf>
    <xf numFmtId="0" fontId="0" fillId="0" borderId="0" xfId="0" applyFill="1" applyBorder="1" applyAlignment="1">
      <alignment horizontal="center" vertical="center"/>
    </xf>
    <xf numFmtId="0" fontId="20" fillId="0" borderId="0" xfId="62" applyFill="1" applyBorder="1" applyAlignment="1">
      <alignment horizontal="center" vertical="center" wrapText="1"/>
      <protection/>
    </xf>
    <xf numFmtId="0" fontId="63" fillId="3" borderId="102" xfId="62" applyFont="1" applyFill="1" applyBorder="1" applyAlignment="1">
      <alignment horizontal="center" vertical="center" wrapText="1"/>
      <protection/>
    </xf>
    <xf numFmtId="0" fontId="63" fillId="3" borderId="99" xfId="62" applyFont="1" applyFill="1" applyBorder="1" applyAlignment="1">
      <alignment horizontal="center" vertical="center" wrapText="1"/>
      <protection/>
    </xf>
    <xf numFmtId="0" fontId="63" fillId="3" borderId="100" xfId="62" applyFont="1" applyFill="1" applyBorder="1" applyAlignment="1">
      <alignment horizontal="center" vertical="center" wrapText="1"/>
      <protection/>
    </xf>
    <xf numFmtId="0" fontId="63" fillId="3" borderId="60" xfId="62" applyFont="1" applyFill="1" applyBorder="1" applyAlignment="1">
      <alignment horizontal="center" vertical="center" wrapText="1"/>
      <protection/>
    </xf>
    <xf numFmtId="0" fontId="63" fillId="3" borderId="11" xfId="62" applyFont="1" applyFill="1" applyBorder="1" applyAlignment="1">
      <alignment horizontal="center" vertical="center" wrapText="1"/>
      <protection/>
    </xf>
    <xf numFmtId="0" fontId="63" fillId="3" borderId="61" xfId="62" applyFont="1" applyFill="1" applyBorder="1" applyAlignment="1">
      <alignment horizontal="center" vertical="center" wrapText="1"/>
      <protection/>
    </xf>
    <xf numFmtId="0" fontId="62" fillId="0" borderId="0" xfId="0" applyFont="1" applyBorder="1" applyAlignment="1">
      <alignment horizontal="left" wrapText="1"/>
    </xf>
    <xf numFmtId="179" fontId="62" fillId="0" borderId="41" xfId="51" applyNumberFormat="1" applyFont="1" applyFill="1" applyBorder="1" applyAlignment="1">
      <alignment vertical="center" wrapText="1"/>
    </xf>
    <xf numFmtId="179" fontId="62" fillId="0" borderId="0" xfId="51" applyNumberFormat="1" applyFont="1" applyFill="1" applyBorder="1" applyAlignment="1">
      <alignment vertical="center"/>
    </xf>
    <xf numFmtId="179" fontId="62" fillId="0" borderId="41" xfId="51" applyNumberFormat="1" applyFont="1" applyFill="1" applyBorder="1" applyAlignment="1">
      <alignment vertical="center"/>
    </xf>
    <xf numFmtId="188" fontId="63" fillId="3" borderId="84" xfId="42" applyNumberFormat="1" applyFont="1" applyFill="1" applyBorder="1" applyAlignment="1" quotePrefix="1">
      <alignment horizontal="center" vertical="center"/>
    </xf>
    <xf numFmtId="188" fontId="63" fillId="3" borderId="32" xfId="42" applyNumberFormat="1" applyFont="1" applyFill="1" applyBorder="1" applyAlignment="1" quotePrefix="1">
      <alignment horizontal="center" vertical="center"/>
    </xf>
    <xf numFmtId="188" fontId="63" fillId="3" borderId="85" xfId="42" applyNumberFormat="1" applyFont="1" applyFill="1" applyBorder="1" applyAlignment="1" quotePrefix="1">
      <alignment horizontal="center" vertical="center"/>
    </xf>
    <xf numFmtId="188" fontId="63" fillId="3" borderId="41" xfId="42" applyNumberFormat="1" applyFont="1" applyFill="1" applyBorder="1" applyAlignment="1" quotePrefix="1">
      <alignment horizontal="center" vertical="center"/>
    </xf>
    <xf numFmtId="188" fontId="63" fillId="3" borderId="0" xfId="42" applyNumberFormat="1" applyFont="1" applyFill="1" applyBorder="1" applyAlignment="1" quotePrefix="1">
      <alignment horizontal="center" vertical="center"/>
    </xf>
    <xf numFmtId="188" fontId="63" fillId="3" borderId="80" xfId="42" applyNumberFormat="1" applyFont="1" applyFill="1" applyBorder="1" applyAlignment="1" quotePrefix="1">
      <alignment horizontal="center" vertical="center"/>
    </xf>
    <xf numFmtId="188" fontId="63" fillId="3" borderId="54" xfId="42" applyNumberFormat="1" applyFont="1" applyFill="1" applyBorder="1" applyAlignment="1" quotePrefix="1">
      <alignment horizontal="center" vertical="center"/>
    </xf>
    <xf numFmtId="188" fontId="63" fillId="3" borderId="12" xfId="42" applyNumberFormat="1" applyFont="1" applyFill="1" applyBorder="1" applyAlignment="1" quotePrefix="1">
      <alignment horizontal="center" vertical="center"/>
    </xf>
    <xf numFmtId="188" fontId="63" fillId="3" borderId="86" xfId="42" applyNumberFormat="1" applyFont="1" applyFill="1" applyBorder="1" applyAlignment="1" quotePrefix="1">
      <alignment horizontal="center" vertical="center"/>
    </xf>
    <xf numFmtId="179" fontId="62" fillId="0" borderId="0" xfId="51"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dxfs count="1">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a:off x="7086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2" name="Line 2"/>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3" name="Line 3"/>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8</xdr:col>
      <xdr:colOff>19050</xdr:colOff>
      <xdr:row>0</xdr:row>
      <xdr:rowOff>0</xdr:rowOff>
    </xdr:to>
    <xdr:sp>
      <xdr:nvSpPr>
        <xdr:cNvPr id="4" name="Line 4"/>
        <xdr:cNvSpPr>
          <a:spLocks/>
        </xdr:cNvSpPr>
      </xdr:nvSpPr>
      <xdr:spPr>
        <a:xfrm>
          <a:off x="70866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1162050</xdr:colOff>
      <xdr:row>0</xdr:row>
      <xdr:rowOff>0</xdr:rowOff>
    </xdr:from>
    <xdr:to>
      <xdr:col>8</xdr:col>
      <xdr:colOff>0</xdr:colOff>
      <xdr:row>0</xdr:row>
      <xdr:rowOff>0</xdr:rowOff>
    </xdr:to>
    <xdr:sp>
      <xdr:nvSpPr>
        <xdr:cNvPr id="5" name="Line 5"/>
        <xdr:cNvSpPr>
          <a:spLocks/>
        </xdr:cNvSpPr>
      </xdr:nvSpPr>
      <xdr:spPr>
        <a:xfrm>
          <a:off x="6296025" y="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6" name="Line 6"/>
        <xdr:cNvSpPr>
          <a:spLocks/>
        </xdr:cNvSpPr>
      </xdr:nvSpPr>
      <xdr:spPr>
        <a:xfrm>
          <a:off x="7086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7" name="Line 7"/>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8" name="Line 8"/>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8</xdr:col>
      <xdr:colOff>19050</xdr:colOff>
      <xdr:row>0</xdr:row>
      <xdr:rowOff>0</xdr:rowOff>
    </xdr:to>
    <xdr:sp>
      <xdr:nvSpPr>
        <xdr:cNvPr id="9" name="Line 9"/>
        <xdr:cNvSpPr>
          <a:spLocks/>
        </xdr:cNvSpPr>
      </xdr:nvSpPr>
      <xdr:spPr>
        <a:xfrm>
          <a:off x="70866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1162050</xdr:colOff>
      <xdr:row>0</xdr:row>
      <xdr:rowOff>0</xdr:rowOff>
    </xdr:from>
    <xdr:to>
      <xdr:col>8</xdr:col>
      <xdr:colOff>0</xdr:colOff>
      <xdr:row>0</xdr:row>
      <xdr:rowOff>0</xdr:rowOff>
    </xdr:to>
    <xdr:sp>
      <xdr:nvSpPr>
        <xdr:cNvPr id="10" name="Line 10"/>
        <xdr:cNvSpPr>
          <a:spLocks/>
        </xdr:cNvSpPr>
      </xdr:nvSpPr>
      <xdr:spPr>
        <a:xfrm>
          <a:off x="6296025" y="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5943600</xdr:colOff>
      <xdr:row>1</xdr:row>
      <xdr:rowOff>190500</xdr:rowOff>
    </xdr:from>
    <xdr:to>
      <xdr:col>7</xdr:col>
      <xdr:colOff>7886700</xdr:colOff>
      <xdr:row>1</xdr:row>
      <xdr:rowOff>819150</xdr:rowOff>
    </xdr:to>
    <xdr:sp>
      <xdr:nvSpPr>
        <xdr:cNvPr id="1" name="TextBox 1"/>
        <xdr:cNvSpPr txBox="1">
          <a:spLocks noChangeArrowheads="1"/>
        </xdr:cNvSpPr>
      </xdr:nvSpPr>
      <xdr:spPr>
        <a:xfrm>
          <a:off x="30565725" y="361950"/>
          <a:ext cx="19431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　５</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38100</xdr:colOff>
      <xdr:row>25</xdr:row>
      <xdr:rowOff>19050</xdr:rowOff>
    </xdr:from>
    <xdr:to>
      <xdr:col>3</xdr:col>
      <xdr:colOff>66675</xdr:colOff>
      <xdr:row>25</xdr:row>
      <xdr:rowOff>800100</xdr:rowOff>
    </xdr:to>
    <xdr:sp>
      <xdr:nvSpPr>
        <xdr:cNvPr id="2" name="Line 2"/>
        <xdr:cNvSpPr>
          <a:spLocks/>
        </xdr:cNvSpPr>
      </xdr:nvSpPr>
      <xdr:spPr>
        <a:xfrm>
          <a:off x="4610100" y="19040475"/>
          <a:ext cx="35052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3076575</xdr:colOff>
      <xdr:row>25</xdr:row>
      <xdr:rowOff>0</xdr:rowOff>
    </xdr:from>
    <xdr:to>
      <xdr:col>7</xdr:col>
      <xdr:colOff>0</xdr:colOff>
      <xdr:row>25</xdr:row>
      <xdr:rowOff>800100</xdr:rowOff>
    </xdr:to>
    <xdr:sp>
      <xdr:nvSpPr>
        <xdr:cNvPr id="3" name="Line 6"/>
        <xdr:cNvSpPr>
          <a:spLocks/>
        </xdr:cNvSpPr>
      </xdr:nvSpPr>
      <xdr:spPr>
        <a:xfrm>
          <a:off x="17697450" y="19021425"/>
          <a:ext cx="69246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800100</xdr:rowOff>
    </xdr:from>
    <xdr:to>
      <xdr:col>8</xdr:col>
      <xdr:colOff>19050</xdr:colOff>
      <xdr:row>25</xdr:row>
      <xdr:rowOff>800100</xdr:rowOff>
    </xdr:to>
    <xdr:sp>
      <xdr:nvSpPr>
        <xdr:cNvPr id="4" name="Line 7"/>
        <xdr:cNvSpPr>
          <a:spLocks/>
        </xdr:cNvSpPr>
      </xdr:nvSpPr>
      <xdr:spPr>
        <a:xfrm>
          <a:off x="24622125" y="19002375"/>
          <a:ext cx="82105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25</xdr:row>
      <xdr:rowOff>19050</xdr:rowOff>
    </xdr:from>
    <xdr:to>
      <xdr:col>4</xdr:col>
      <xdr:colOff>19050</xdr:colOff>
      <xdr:row>25</xdr:row>
      <xdr:rowOff>781050</xdr:rowOff>
    </xdr:to>
    <xdr:sp>
      <xdr:nvSpPr>
        <xdr:cNvPr id="5" name="Line 9"/>
        <xdr:cNvSpPr>
          <a:spLocks/>
        </xdr:cNvSpPr>
      </xdr:nvSpPr>
      <xdr:spPr>
        <a:xfrm>
          <a:off x="8096250" y="19040475"/>
          <a:ext cx="3448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3457575</xdr:colOff>
      <xdr:row>25</xdr:row>
      <xdr:rowOff>0</xdr:rowOff>
    </xdr:from>
    <xdr:to>
      <xdr:col>5</xdr:col>
      <xdr:colOff>19050</xdr:colOff>
      <xdr:row>26</xdr:row>
      <xdr:rowOff>19050</xdr:rowOff>
    </xdr:to>
    <xdr:sp>
      <xdr:nvSpPr>
        <xdr:cNvPr id="6" name="Line 14"/>
        <xdr:cNvSpPr>
          <a:spLocks/>
        </xdr:cNvSpPr>
      </xdr:nvSpPr>
      <xdr:spPr>
        <a:xfrm>
          <a:off x="11506200" y="19021425"/>
          <a:ext cx="313372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xdr:row>
      <xdr:rowOff>142875</xdr:rowOff>
    </xdr:from>
    <xdr:to>
      <xdr:col>6</xdr:col>
      <xdr:colOff>2562225</xdr:colOff>
      <xdr:row>1</xdr:row>
      <xdr:rowOff>771525</xdr:rowOff>
    </xdr:to>
    <xdr:sp>
      <xdr:nvSpPr>
        <xdr:cNvPr id="1" name="TextBox 1"/>
        <xdr:cNvSpPr txBox="1">
          <a:spLocks noChangeArrowheads="1"/>
        </xdr:cNvSpPr>
      </xdr:nvSpPr>
      <xdr:spPr>
        <a:xfrm>
          <a:off x="24564975" y="314325"/>
          <a:ext cx="2438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　６</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123825</xdr:colOff>
      <xdr:row>1</xdr:row>
      <xdr:rowOff>142875</xdr:rowOff>
    </xdr:from>
    <xdr:to>
      <xdr:col>6</xdr:col>
      <xdr:colOff>2562225</xdr:colOff>
      <xdr:row>1</xdr:row>
      <xdr:rowOff>771525</xdr:rowOff>
    </xdr:to>
    <xdr:sp>
      <xdr:nvSpPr>
        <xdr:cNvPr id="2" name="TextBox 11"/>
        <xdr:cNvSpPr txBox="1">
          <a:spLocks noChangeArrowheads="1"/>
        </xdr:cNvSpPr>
      </xdr:nvSpPr>
      <xdr:spPr>
        <a:xfrm>
          <a:off x="24564975" y="314325"/>
          <a:ext cx="2438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　６</a:t>
          </a:r>
          <a:r>
            <a:rPr lang="en-US" cap="none" sz="1100" b="0" i="0" u="none" baseline="0">
              <a:latin typeface="ＭＳ Ｐゴシック"/>
              <a:ea typeface="ＭＳ Ｐゴシック"/>
              <a:cs typeface="ＭＳ Ｐゴシック"/>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9525</xdr:rowOff>
    </xdr:from>
    <xdr:to>
      <xdr:col>3</xdr:col>
      <xdr:colOff>962025</xdr:colOff>
      <xdr:row>15</xdr:row>
      <xdr:rowOff>419100</xdr:rowOff>
    </xdr:to>
    <xdr:sp>
      <xdr:nvSpPr>
        <xdr:cNvPr id="1" name="Line 1"/>
        <xdr:cNvSpPr>
          <a:spLocks/>
        </xdr:cNvSpPr>
      </xdr:nvSpPr>
      <xdr:spPr>
        <a:xfrm>
          <a:off x="3086100" y="4391025"/>
          <a:ext cx="9525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22</xdr:row>
      <xdr:rowOff>0</xdr:rowOff>
    </xdr:from>
    <xdr:to>
      <xdr:col>3</xdr:col>
      <xdr:colOff>962025</xdr:colOff>
      <xdr:row>22</xdr:row>
      <xdr:rowOff>457200</xdr:rowOff>
    </xdr:to>
    <xdr:sp>
      <xdr:nvSpPr>
        <xdr:cNvPr id="2" name="Line 2"/>
        <xdr:cNvSpPr>
          <a:spLocks/>
        </xdr:cNvSpPr>
      </xdr:nvSpPr>
      <xdr:spPr>
        <a:xfrm>
          <a:off x="3105150" y="6677025"/>
          <a:ext cx="9334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29</xdr:row>
      <xdr:rowOff>9525</xdr:rowOff>
    </xdr:from>
    <xdr:to>
      <xdr:col>3</xdr:col>
      <xdr:colOff>981075</xdr:colOff>
      <xdr:row>29</xdr:row>
      <xdr:rowOff>409575</xdr:rowOff>
    </xdr:to>
    <xdr:sp>
      <xdr:nvSpPr>
        <xdr:cNvPr id="3" name="Line 3"/>
        <xdr:cNvSpPr>
          <a:spLocks/>
        </xdr:cNvSpPr>
      </xdr:nvSpPr>
      <xdr:spPr>
        <a:xfrm>
          <a:off x="3105150" y="9010650"/>
          <a:ext cx="9525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15</xdr:row>
      <xdr:rowOff>0</xdr:rowOff>
    </xdr:from>
    <xdr:to>
      <xdr:col>10</xdr:col>
      <xdr:colOff>9525</xdr:colOff>
      <xdr:row>16</xdr:row>
      <xdr:rowOff>9525</xdr:rowOff>
    </xdr:to>
    <xdr:sp>
      <xdr:nvSpPr>
        <xdr:cNvPr id="4" name="Line 4"/>
        <xdr:cNvSpPr>
          <a:spLocks/>
        </xdr:cNvSpPr>
      </xdr:nvSpPr>
      <xdr:spPr>
        <a:xfrm>
          <a:off x="9029700" y="4381500"/>
          <a:ext cx="8953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22</xdr:row>
      <xdr:rowOff>0</xdr:rowOff>
    </xdr:from>
    <xdr:to>
      <xdr:col>10</xdr:col>
      <xdr:colOff>9525</xdr:colOff>
      <xdr:row>23</xdr:row>
      <xdr:rowOff>9525</xdr:rowOff>
    </xdr:to>
    <xdr:sp>
      <xdr:nvSpPr>
        <xdr:cNvPr id="5" name="Line 5"/>
        <xdr:cNvSpPr>
          <a:spLocks/>
        </xdr:cNvSpPr>
      </xdr:nvSpPr>
      <xdr:spPr>
        <a:xfrm>
          <a:off x="9029700" y="6677025"/>
          <a:ext cx="8953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29</xdr:row>
      <xdr:rowOff>0</xdr:rowOff>
    </xdr:from>
    <xdr:to>
      <xdr:col>10</xdr:col>
      <xdr:colOff>9525</xdr:colOff>
      <xdr:row>30</xdr:row>
      <xdr:rowOff>9525</xdr:rowOff>
    </xdr:to>
    <xdr:sp>
      <xdr:nvSpPr>
        <xdr:cNvPr id="6" name="Line 6"/>
        <xdr:cNvSpPr>
          <a:spLocks/>
        </xdr:cNvSpPr>
      </xdr:nvSpPr>
      <xdr:spPr>
        <a:xfrm>
          <a:off x="9029700" y="9001125"/>
          <a:ext cx="895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1000125</xdr:colOff>
      <xdr:row>0</xdr:row>
      <xdr:rowOff>219075</xdr:rowOff>
    </xdr:from>
    <xdr:to>
      <xdr:col>13</xdr:col>
      <xdr:colOff>1562100</xdr:colOff>
      <xdr:row>0</xdr:row>
      <xdr:rowOff>847725</xdr:rowOff>
    </xdr:to>
    <xdr:sp>
      <xdr:nvSpPr>
        <xdr:cNvPr id="1" name="TextBox 2"/>
        <xdr:cNvSpPr txBox="1">
          <a:spLocks noChangeArrowheads="1"/>
        </xdr:cNvSpPr>
      </xdr:nvSpPr>
      <xdr:spPr>
        <a:xfrm>
          <a:off x="21488400" y="219075"/>
          <a:ext cx="23622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3600" b="0" i="0" u="none" baseline="0">
              <a:latin typeface="ＭＳ Ｐゴシック"/>
              <a:ea typeface="ＭＳ Ｐゴシック"/>
              <a:cs typeface="ＭＳ Ｐゴシック"/>
            </a:rPr>
            <a:t>別表　７</a:t>
          </a:r>
          <a:r>
            <a:rPr lang="en-US" cap="none" sz="1100" b="0" i="0" u="none" baseline="0">
              <a:latin typeface="ＭＳ Ｐゴシック"/>
              <a:ea typeface="ＭＳ Ｐゴシック"/>
              <a:cs typeface="ＭＳ Ｐゴシック"/>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19</xdr:row>
      <xdr:rowOff>9525</xdr:rowOff>
    </xdr:from>
    <xdr:to>
      <xdr:col>3</xdr:col>
      <xdr:colOff>962025</xdr:colOff>
      <xdr:row>19</xdr:row>
      <xdr:rowOff>419100</xdr:rowOff>
    </xdr:to>
    <xdr:sp>
      <xdr:nvSpPr>
        <xdr:cNvPr id="1" name="Line 1"/>
        <xdr:cNvSpPr>
          <a:spLocks/>
        </xdr:cNvSpPr>
      </xdr:nvSpPr>
      <xdr:spPr>
        <a:xfrm>
          <a:off x="3086100" y="5857875"/>
          <a:ext cx="9525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962025</xdr:colOff>
      <xdr:row>26</xdr:row>
      <xdr:rowOff>457200</xdr:rowOff>
    </xdr:to>
    <xdr:sp>
      <xdr:nvSpPr>
        <xdr:cNvPr id="2" name="Line 2"/>
        <xdr:cNvSpPr>
          <a:spLocks/>
        </xdr:cNvSpPr>
      </xdr:nvSpPr>
      <xdr:spPr>
        <a:xfrm>
          <a:off x="3105150" y="8143875"/>
          <a:ext cx="9334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33</xdr:row>
      <xdr:rowOff>9525</xdr:rowOff>
    </xdr:from>
    <xdr:to>
      <xdr:col>3</xdr:col>
      <xdr:colOff>981075</xdr:colOff>
      <xdr:row>33</xdr:row>
      <xdr:rowOff>409575</xdr:rowOff>
    </xdr:to>
    <xdr:sp>
      <xdr:nvSpPr>
        <xdr:cNvPr id="3" name="Line 3"/>
        <xdr:cNvSpPr>
          <a:spLocks/>
        </xdr:cNvSpPr>
      </xdr:nvSpPr>
      <xdr:spPr>
        <a:xfrm>
          <a:off x="3105150" y="10477500"/>
          <a:ext cx="9525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19</xdr:row>
      <xdr:rowOff>0</xdr:rowOff>
    </xdr:from>
    <xdr:to>
      <xdr:col>10</xdr:col>
      <xdr:colOff>9525</xdr:colOff>
      <xdr:row>20</xdr:row>
      <xdr:rowOff>9525</xdr:rowOff>
    </xdr:to>
    <xdr:sp>
      <xdr:nvSpPr>
        <xdr:cNvPr id="4" name="Line 4"/>
        <xdr:cNvSpPr>
          <a:spLocks/>
        </xdr:cNvSpPr>
      </xdr:nvSpPr>
      <xdr:spPr>
        <a:xfrm>
          <a:off x="9029700" y="5848350"/>
          <a:ext cx="8953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26</xdr:row>
      <xdr:rowOff>0</xdr:rowOff>
    </xdr:from>
    <xdr:to>
      <xdr:col>10</xdr:col>
      <xdr:colOff>9525</xdr:colOff>
      <xdr:row>27</xdr:row>
      <xdr:rowOff>9525</xdr:rowOff>
    </xdr:to>
    <xdr:sp>
      <xdr:nvSpPr>
        <xdr:cNvPr id="5" name="Line 5"/>
        <xdr:cNvSpPr>
          <a:spLocks/>
        </xdr:cNvSpPr>
      </xdr:nvSpPr>
      <xdr:spPr>
        <a:xfrm>
          <a:off x="9029700" y="8143875"/>
          <a:ext cx="8953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33</xdr:row>
      <xdr:rowOff>0</xdr:rowOff>
    </xdr:from>
    <xdr:to>
      <xdr:col>10</xdr:col>
      <xdr:colOff>9525</xdr:colOff>
      <xdr:row>34</xdr:row>
      <xdr:rowOff>9525</xdr:rowOff>
    </xdr:to>
    <xdr:sp>
      <xdr:nvSpPr>
        <xdr:cNvPr id="6" name="Line 6"/>
        <xdr:cNvSpPr>
          <a:spLocks/>
        </xdr:cNvSpPr>
      </xdr:nvSpPr>
      <xdr:spPr>
        <a:xfrm>
          <a:off x="9029700" y="10467975"/>
          <a:ext cx="895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17</xdr:row>
      <xdr:rowOff>9525</xdr:rowOff>
    </xdr:to>
    <xdr:sp>
      <xdr:nvSpPr>
        <xdr:cNvPr id="1" name="Line 1"/>
        <xdr:cNvSpPr>
          <a:spLocks/>
        </xdr:cNvSpPr>
      </xdr:nvSpPr>
      <xdr:spPr>
        <a:xfrm>
          <a:off x="6010275" y="4886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19050</xdr:rowOff>
    </xdr:from>
    <xdr:to>
      <xdr:col>6</xdr:col>
      <xdr:colOff>0</xdr:colOff>
      <xdr:row>13</xdr:row>
      <xdr:rowOff>0</xdr:rowOff>
    </xdr:to>
    <xdr:sp>
      <xdr:nvSpPr>
        <xdr:cNvPr id="2" name="Line 2"/>
        <xdr:cNvSpPr>
          <a:spLocks/>
        </xdr:cNvSpPr>
      </xdr:nvSpPr>
      <xdr:spPr>
        <a:xfrm>
          <a:off x="3648075" y="3648075"/>
          <a:ext cx="236220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19050</xdr:rowOff>
    </xdr:from>
    <xdr:to>
      <xdr:col>7</xdr:col>
      <xdr:colOff>3438525</xdr:colOff>
      <xdr:row>16</xdr:row>
      <xdr:rowOff>304800</xdr:rowOff>
    </xdr:to>
    <xdr:sp>
      <xdr:nvSpPr>
        <xdr:cNvPr id="3" name="Line 3"/>
        <xdr:cNvSpPr>
          <a:spLocks/>
        </xdr:cNvSpPr>
      </xdr:nvSpPr>
      <xdr:spPr>
        <a:xfrm>
          <a:off x="6010275" y="4905375"/>
          <a:ext cx="42767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8</xdr:col>
      <xdr:colOff>0</xdr:colOff>
      <xdr:row>7</xdr:row>
      <xdr:rowOff>304800</xdr:rowOff>
    </xdr:to>
    <xdr:sp>
      <xdr:nvSpPr>
        <xdr:cNvPr id="4" name="Line 4"/>
        <xdr:cNvSpPr>
          <a:spLocks/>
        </xdr:cNvSpPr>
      </xdr:nvSpPr>
      <xdr:spPr>
        <a:xfrm>
          <a:off x="6010275" y="2057400"/>
          <a:ext cx="42862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24</xdr:row>
      <xdr:rowOff>85725</xdr:rowOff>
    </xdr:from>
    <xdr:to>
      <xdr:col>5</xdr:col>
      <xdr:colOff>1066800</xdr:colOff>
      <xdr:row>24</xdr:row>
      <xdr:rowOff>285750</xdr:rowOff>
    </xdr:to>
    <xdr:sp>
      <xdr:nvSpPr>
        <xdr:cNvPr id="5" name="Oval 5"/>
        <xdr:cNvSpPr>
          <a:spLocks/>
        </xdr:cNvSpPr>
      </xdr:nvSpPr>
      <xdr:spPr>
        <a:xfrm>
          <a:off x="5581650" y="7943850"/>
          <a:ext cx="190500" cy="2000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0</xdr:rowOff>
    </xdr:from>
    <xdr:to>
      <xdr:col>6</xdr:col>
      <xdr:colOff>0</xdr:colOff>
      <xdr:row>19</xdr:row>
      <xdr:rowOff>9525</xdr:rowOff>
    </xdr:to>
    <xdr:sp>
      <xdr:nvSpPr>
        <xdr:cNvPr id="6" name="Line 6"/>
        <xdr:cNvSpPr>
          <a:spLocks/>
        </xdr:cNvSpPr>
      </xdr:nvSpPr>
      <xdr:spPr>
        <a:xfrm>
          <a:off x="6010275" y="5514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18</xdr:row>
      <xdr:rowOff>19050</xdr:rowOff>
    </xdr:from>
    <xdr:to>
      <xdr:col>8</xdr:col>
      <xdr:colOff>0</xdr:colOff>
      <xdr:row>18</xdr:row>
      <xdr:rowOff>304800</xdr:rowOff>
    </xdr:to>
    <xdr:sp>
      <xdr:nvSpPr>
        <xdr:cNvPr id="7" name="Line 7"/>
        <xdr:cNvSpPr>
          <a:spLocks/>
        </xdr:cNvSpPr>
      </xdr:nvSpPr>
      <xdr:spPr>
        <a:xfrm>
          <a:off x="6019800" y="5534025"/>
          <a:ext cx="42767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28575</xdr:colOff>
      <xdr:row>0</xdr:row>
      <xdr:rowOff>0</xdr:rowOff>
    </xdr:to>
    <xdr:sp>
      <xdr:nvSpPr>
        <xdr:cNvPr id="1" name="Line 2"/>
        <xdr:cNvSpPr>
          <a:spLocks/>
        </xdr:cNvSpPr>
      </xdr:nvSpPr>
      <xdr:spPr>
        <a:xfrm>
          <a:off x="3076575" y="0"/>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3067050</xdr:colOff>
      <xdr:row>0</xdr:row>
      <xdr:rowOff>0</xdr:rowOff>
    </xdr:to>
    <xdr:sp>
      <xdr:nvSpPr>
        <xdr:cNvPr id="2" name="Line 7"/>
        <xdr:cNvSpPr>
          <a:spLocks/>
        </xdr:cNvSpPr>
      </xdr:nvSpPr>
      <xdr:spPr>
        <a:xfrm>
          <a:off x="25279350" y="0"/>
          <a:ext cx="3067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2781300</xdr:colOff>
      <xdr:row>1</xdr:row>
      <xdr:rowOff>228600</xdr:rowOff>
    </xdr:from>
    <xdr:to>
      <xdr:col>12</xdr:col>
      <xdr:colOff>5000625</xdr:colOff>
      <xdr:row>2</xdr:row>
      <xdr:rowOff>19050</xdr:rowOff>
    </xdr:to>
    <xdr:sp>
      <xdr:nvSpPr>
        <xdr:cNvPr id="3" name="TextBox 15"/>
        <xdr:cNvSpPr txBox="1">
          <a:spLocks noChangeArrowheads="1"/>
        </xdr:cNvSpPr>
      </xdr:nvSpPr>
      <xdr:spPr>
        <a:xfrm>
          <a:off x="40052625" y="400050"/>
          <a:ext cx="2219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　１</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0</xdr:colOff>
      <xdr:row>25</xdr:row>
      <xdr:rowOff>0</xdr:rowOff>
    </xdr:from>
    <xdr:to>
      <xdr:col>3</xdr:col>
      <xdr:colOff>28575</xdr:colOff>
      <xdr:row>25</xdr:row>
      <xdr:rowOff>781050</xdr:rowOff>
    </xdr:to>
    <xdr:sp>
      <xdr:nvSpPr>
        <xdr:cNvPr id="4" name="Line 16"/>
        <xdr:cNvSpPr>
          <a:spLocks/>
        </xdr:cNvSpPr>
      </xdr:nvSpPr>
      <xdr:spPr>
        <a:xfrm>
          <a:off x="3076575" y="18878550"/>
          <a:ext cx="26193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28575</xdr:rowOff>
    </xdr:from>
    <xdr:to>
      <xdr:col>3</xdr:col>
      <xdr:colOff>3771900</xdr:colOff>
      <xdr:row>25</xdr:row>
      <xdr:rowOff>790575</xdr:rowOff>
    </xdr:to>
    <xdr:sp>
      <xdr:nvSpPr>
        <xdr:cNvPr id="5" name="Line 17"/>
        <xdr:cNvSpPr>
          <a:spLocks/>
        </xdr:cNvSpPr>
      </xdr:nvSpPr>
      <xdr:spPr>
        <a:xfrm>
          <a:off x="5667375" y="18907125"/>
          <a:ext cx="37719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25</xdr:row>
      <xdr:rowOff>38100</xdr:rowOff>
    </xdr:from>
    <xdr:to>
      <xdr:col>4</xdr:col>
      <xdr:colOff>3448050</xdr:colOff>
      <xdr:row>25</xdr:row>
      <xdr:rowOff>771525</xdr:rowOff>
    </xdr:to>
    <xdr:sp>
      <xdr:nvSpPr>
        <xdr:cNvPr id="6" name="Line 18"/>
        <xdr:cNvSpPr>
          <a:spLocks/>
        </xdr:cNvSpPr>
      </xdr:nvSpPr>
      <xdr:spPr>
        <a:xfrm>
          <a:off x="9791700" y="18916650"/>
          <a:ext cx="33909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25</xdr:row>
      <xdr:rowOff>19050</xdr:rowOff>
    </xdr:from>
    <xdr:to>
      <xdr:col>5</xdr:col>
      <xdr:colOff>3067050</xdr:colOff>
      <xdr:row>25</xdr:row>
      <xdr:rowOff>771525</xdr:rowOff>
    </xdr:to>
    <xdr:sp>
      <xdr:nvSpPr>
        <xdr:cNvPr id="7" name="Line 19"/>
        <xdr:cNvSpPr>
          <a:spLocks/>
        </xdr:cNvSpPr>
      </xdr:nvSpPr>
      <xdr:spPr>
        <a:xfrm>
          <a:off x="13258800" y="18897600"/>
          <a:ext cx="30194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19050</xdr:rowOff>
    </xdr:from>
    <xdr:to>
      <xdr:col>9</xdr:col>
      <xdr:colOff>0</xdr:colOff>
      <xdr:row>25</xdr:row>
      <xdr:rowOff>800100</xdr:rowOff>
    </xdr:to>
    <xdr:sp>
      <xdr:nvSpPr>
        <xdr:cNvPr id="8" name="Line 20"/>
        <xdr:cNvSpPr>
          <a:spLocks/>
        </xdr:cNvSpPr>
      </xdr:nvSpPr>
      <xdr:spPr>
        <a:xfrm>
          <a:off x="22183725" y="18897600"/>
          <a:ext cx="309562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25</xdr:row>
      <xdr:rowOff>0</xdr:rowOff>
    </xdr:from>
    <xdr:to>
      <xdr:col>10</xdr:col>
      <xdr:colOff>9525</xdr:colOff>
      <xdr:row>26</xdr:row>
      <xdr:rowOff>0</xdr:rowOff>
    </xdr:to>
    <xdr:sp>
      <xdr:nvSpPr>
        <xdr:cNvPr id="9" name="Line 21"/>
        <xdr:cNvSpPr>
          <a:spLocks/>
        </xdr:cNvSpPr>
      </xdr:nvSpPr>
      <xdr:spPr>
        <a:xfrm>
          <a:off x="25279350" y="18878550"/>
          <a:ext cx="31051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3076575</xdr:colOff>
      <xdr:row>25</xdr:row>
      <xdr:rowOff>0</xdr:rowOff>
    </xdr:from>
    <xdr:to>
      <xdr:col>12</xdr:col>
      <xdr:colOff>0</xdr:colOff>
      <xdr:row>25</xdr:row>
      <xdr:rowOff>800100</xdr:rowOff>
    </xdr:to>
    <xdr:sp>
      <xdr:nvSpPr>
        <xdr:cNvPr id="10" name="Line 22"/>
        <xdr:cNvSpPr>
          <a:spLocks/>
        </xdr:cNvSpPr>
      </xdr:nvSpPr>
      <xdr:spPr>
        <a:xfrm>
          <a:off x="31451550" y="18878550"/>
          <a:ext cx="58197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25</xdr:row>
      <xdr:rowOff>57150</xdr:rowOff>
    </xdr:from>
    <xdr:to>
      <xdr:col>13</xdr:col>
      <xdr:colOff>19050</xdr:colOff>
      <xdr:row>25</xdr:row>
      <xdr:rowOff>800100</xdr:rowOff>
    </xdr:to>
    <xdr:sp>
      <xdr:nvSpPr>
        <xdr:cNvPr id="11" name="Line 23"/>
        <xdr:cNvSpPr>
          <a:spLocks/>
        </xdr:cNvSpPr>
      </xdr:nvSpPr>
      <xdr:spPr>
        <a:xfrm>
          <a:off x="37309425" y="18935700"/>
          <a:ext cx="571500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25</xdr:row>
      <xdr:rowOff>76200</xdr:rowOff>
    </xdr:from>
    <xdr:to>
      <xdr:col>6</xdr:col>
      <xdr:colOff>2809875</xdr:colOff>
      <xdr:row>25</xdr:row>
      <xdr:rowOff>790575</xdr:rowOff>
    </xdr:to>
    <xdr:sp>
      <xdr:nvSpPr>
        <xdr:cNvPr id="12" name="Line 24"/>
        <xdr:cNvSpPr>
          <a:spLocks/>
        </xdr:cNvSpPr>
      </xdr:nvSpPr>
      <xdr:spPr>
        <a:xfrm>
          <a:off x="16297275" y="18954750"/>
          <a:ext cx="279082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2762250</xdr:colOff>
      <xdr:row>1</xdr:row>
      <xdr:rowOff>133350</xdr:rowOff>
    </xdr:from>
    <xdr:to>
      <xdr:col>11</xdr:col>
      <xdr:colOff>5200650</xdr:colOff>
      <xdr:row>1</xdr:row>
      <xdr:rowOff>762000</xdr:rowOff>
    </xdr:to>
    <xdr:sp>
      <xdr:nvSpPr>
        <xdr:cNvPr id="1" name="TextBox 2"/>
        <xdr:cNvSpPr txBox="1">
          <a:spLocks noChangeArrowheads="1"/>
        </xdr:cNvSpPr>
      </xdr:nvSpPr>
      <xdr:spPr>
        <a:xfrm>
          <a:off x="33394650" y="304800"/>
          <a:ext cx="2438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　２</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0</xdr:colOff>
      <xdr:row>25</xdr:row>
      <xdr:rowOff>19050</xdr:rowOff>
    </xdr:from>
    <xdr:to>
      <xdr:col>6</xdr:col>
      <xdr:colOff>19050</xdr:colOff>
      <xdr:row>25</xdr:row>
      <xdr:rowOff>800100</xdr:rowOff>
    </xdr:to>
    <xdr:sp>
      <xdr:nvSpPr>
        <xdr:cNvPr id="2" name="Line 3"/>
        <xdr:cNvSpPr>
          <a:spLocks/>
        </xdr:cNvSpPr>
      </xdr:nvSpPr>
      <xdr:spPr>
        <a:xfrm>
          <a:off x="10639425" y="18907125"/>
          <a:ext cx="23526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19050</xdr:rowOff>
    </xdr:from>
    <xdr:to>
      <xdr:col>7</xdr:col>
      <xdr:colOff>0</xdr:colOff>
      <xdr:row>26</xdr:row>
      <xdr:rowOff>0</xdr:rowOff>
    </xdr:to>
    <xdr:sp>
      <xdr:nvSpPr>
        <xdr:cNvPr id="3" name="Line 4"/>
        <xdr:cNvSpPr>
          <a:spLocks/>
        </xdr:cNvSpPr>
      </xdr:nvSpPr>
      <xdr:spPr>
        <a:xfrm>
          <a:off x="12973050" y="18907125"/>
          <a:ext cx="30956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25</xdr:row>
      <xdr:rowOff>19050</xdr:rowOff>
    </xdr:from>
    <xdr:to>
      <xdr:col>7</xdr:col>
      <xdr:colOff>3076575</xdr:colOff>
      <xdr:row>25</xdr:row>
      <xdr:rowOff>800100</xdr:rowOff>
    </xdr:to>
    <xdr:sp>
      <xdr:nvSpPr>
        <xdr:cNvPr id="4" name="Line 5"/>
        <xdr:cNvSpPr>
          <a:spLocks/>
        </xdr:cNvSpPr>
      </xdr:nvSpPr>
      <xdr:spPr>
        <a:xfrm>
          <a:off x="16087725" y="18907125"/>
          <a:ext cx="305752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0</xdr:rowOff>
    </xdr:from>
    <xdr:to>
      <xdr:col>4</xdr:col>
      <xdr:colOff>1905000</xdr:colOff>
      <xdr:row>25</xdr:row>
      <xdr:rowOff>790575</xdr:rowOff>
    </xdr:to>
    <xdr:sp>
      <xdr:nvSpPr>
        <xdr:cNvPr id="5" name="Line 6"/>
        <xdr:cNvSpPr>
          <a:spLocks/>
        </xdr:cNvSpPr>
      </xdr:nvSpPr>
      <xdr:spPr>
        <a:xfrm>
          <a:off x="6400800" y="18888075"/>
          <a:ext cx="42386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1381125</xdr:colOff>
      <xdr:row>25</xdr:row>
      <xdr:rowOff>19050</xdr:rowOff>
    </xdr:from>
    <xdr:to>
      <xdr:col>3</xdr:col>
      <xdr:colOff>28575</xdr:colOff>
      <xdr:row>25</xdr:row>
      <xdr:rowOff>800100</xdr:rowOff>
    </xdr:to>
    <xdr:sp>
      <xdr:nvSpPr>
        <xdr:cNvPr id="6" name="Line 7"/>
        <xdr:cNvSpPr>
          <a:spLocks/>
        </xdr:cNvSpPr>
      </xdr:nvSpPr>
      <xdr:spPr>
        <a:xfrm>
          <a:off x="2228850" y="18907125"/>
          <a:ext cx="420052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3076575</xdr:colOff>
      <xdr:row>24</xdr:row>
      <xdr:rowOff>800100</xdr:rowOff>
    </xdr:from>
    <xdr:to>
      <xdr:col>8</xdr:col>
      <xdr:colOff>2857500</xdr:colOff>
      <xdr:row>25</xdr:row>
      <xdr:rowOff>800100</xdr:rowOff>
    </xdr:to>
    <xdr:sp>
      <xdr:nvSpPr>
        <xdr:cNvPr id="7" name="Line 8"/>
        <xdr:cNvSpPr>
          <a:spLocks/>
        </xdr:cNvSpPr>
      </xdr:nvSpPr>
      <xdr:spPr>
        <a:xfrm>
          <a:off x="19145250" y="18869025"/>
          <a:ext cx="28575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28575</xdr:rowOff>
    </xdr:from>
    <xdr:to>
      <xdr:col>11</xdr:col>
      <xdr:colOff>0</xdr:colOff>
      <xdr:row>26</xdr:row>
      <xdr:rowOff>0</xdr:rowOff>
    </xdr:to>
    <xdr:sp>
      <xdr:nvSpPr>
        <xdr:cNvPr id="8" name="Line 9"/>
        <xdr:cNvSpPr>
          <a:spLocks/>
        </xdr:cNvSpPr>
      </xdr:nvSpPr>
      <xdr:spPr>
        <a:xfrm>
          <a:off x="25098375" y="18916650"/>
          <a:ext cx="55340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25</xdr:row>
      <xdr:rowOff>19050</xdr:rowOff>
    </xdr:from>
    <xdr:to>
      <xdr:col>12</xdr:col>
      <xdr:colOff>0</xdr:colOff>
      <xdr:row>25</xdr:row>
      <xdr:rowOff>800100</xdr:rowOff>
    </xdr:to>
    <xdr:sp>
      <xdr:nvSpPr>
        <xdr:cNvPr id="9" name="Line 10"/>
        <xdr:cNvSpPr>
          <a:spLocks/>
        </xdr:cNvSpPr>
      </xdr:nvSpPr>
      <xdr:spPr>
        <a:xfrm>
          <a:off x="30632400" y="18907125"/>
          <a:ext cx="57150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4210050</xdr:colOff>
      <xdr:row>1</xdr:row>
      <xdr:rowOff>209550</xdr:rowOff>
    </xdr:from>
    <xdr:to>
      <xdr:col>10</xdr:col>
      <xdr:colOff>6153150</xdr:colOff>
      <xdr:row>2</xdr:row>
      <xdr:rowOff>0</xdr:rowOff>
    </xdr:to>
    <xdr:sp>
      <xdr:nvSpPr>
        <xdr:cNvPr id="1" name="Text Box 1"/>
        <xdr:cNvSpPr txBox="1">
          <a:spLocks noChangeArrowheads="1"/>
        </xdr:cNvSpPr>
      </xdr:nvSpPr>
      <xdr:spPr>
        <a:xfrm>
          <a:off x="38280975" y="381000"/>
          <a:ext cx="1943100" cy="6286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3600" b="0" i="0" u="none" baseline="0">
              <a:solidFill>
                <a:srgbClr val="000000"/>
              </a:solidFill>
              <a:latin typeface="ＭＳ Ｐゴシック"/>
              <a:ea typeface="ＭＳ Ｐゴシック"/>
              <a:cs typeface="ＭＳ Ｐゴシック"/>
            </a:rPr>
            <a:t>別表　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26</xdr:row>
      <xdr:rowOff>57150</xdr:rowOff>
    </xdr:from>
    <xdr:to>
      <xdr:col>3</xdr:col>
      <xdr:colOff>0</xdr:colOff>
      <xdr:row>27</xdr:row>
      <xdr:rowOff>0</xdr:rowOff>
    </xdr:to>
    <xdr:sp>
      <xdr:nvSpPr>
        <xdr:cNvPr id="2" name="Line 4"/>
        <xdr:cNvSpPr>
          <a:spLocks/>
        </xdr:cNvSpPr>
      </xdr:nvSpPr>
      <xdr:spPr>
        <a:xfrm>
          <a:off x="4752975" y="19583400"/>
          <a:ext cx="34575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26</xdr:row>
      <xdr:rowOff>57150</xdr:rowOff>
    </xdr:from>
    <xdr:to>
      <xdr:col>8</xdr:col>
      <xdr:colOff>47625</xdr:colOff>
      <xdr:row>27</xdr:row>
      <xdr:rowOff>0</xdr:rowOff>
    </xdr:to>
    <xdr:sp>
      <xdr:nvSpPr>
        <xdr:cNvPr id="3" name="Line 7"/>
        <xdr:cNvSpPr>
          <a:spLocks/>
        </xdr:cNvSpPr>
      </xdr:nvSpPr>
      <xdr:spPr>
        <a:xfrm>
          <a:off x="21050250" y="19583400"/>
          <a:ext cx="3067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3076575</xdr:colOff>
      <xdr:row>26</xdr:row>
      <xdr:rowOff>0</xdr:rowOff>
    </xdr:from>
    <xdr:to>
      <xdr:col>10</xdr:col>
      <xdr:colOff>0</xdr:colOff>
      <xdr:row>26</xdr:row>
      <xdr:rowOff>800100</xdr:rowOff>
    </xdr:to>
    <xdr:sp>
      <xdr:nvSpPr>
        <xdr:cNvPr id="4" name="Line 8"/>
        <xdr:cNvSpPr>
          <a:spLocks/>
        </xdr:cNvSpPr>
      </xdr:nvSpPr>
      <xdr:spPr>
        <a:xfrm>
          <a:off x="27146250" y="19526250"/>
          <a:ext cx="69246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26</xdr:row>
      <xdr:rowOff>38100</xdr:rowOff>
    </xdr:from>
    <xdr:to>
      <xdr:col>11</xdr:col>
      <xdr:colOff>19050</xdr:colOff>
      <xdr:row>26</xdr:row>
      <xdr:rowOff>800100</xdr:rowOff>
    </xdr:to>
    <xdr:sp>
      <xdr:nvSpPr>
        <xdr:cNvPr id="5" name="Line 9"/>
        <xdr:cNvSpPr>
          <a:spLocks/>
        </xdr:cNvSpPr>
      </xdr:nvSpPr>
      <xdr:spPr>
        <a:xfrm>
          <a:off x="34109025" y="19564350"/>
          <a:ext cx="74485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26</xdr:row>
      <xdr:rowOff>19050</xdr:rowOff>
    </xdr:from>
    <xdr:to>
      <xdr:col>4</xdr:col>
      <xdr:colOff>28575</xdr:colOff>
      <xdr:row>26</xdr:row>
      <xdr:rowOff>800100</xdr:rowOff>
    </xdr:to>
    <xdr:sp>
      <xdr:nvSpPr>
        <xdr:cNvPr id="6" name="Line 21"/>
        <xdr:cNvSpPr>
          <a:spLocks/>
        </xdr:cNvSpPr>
      </xdr:nvSpPr>
      <xdr:spPr>
        <a:xfrm>
          <a:off x="8286750" y="19545300"/>
          <a:ext cx="34290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26</xdr:row>
      <xdr:rowOff>19050</xdr:rowOff>
    </xdr:from>
    <xdr:to>
      <xdr:col>6</xdr:col>
      <xdr:colOff>3076575</xdr:colOff>
      <xdr:row>26</xdr:row>
      <xdr:rowOff>771525</xdr:rowOff>
    </xdr:to>
    <xdr:sp>
      <xdr:nvSpPr>
        <xdr:cNvPr id="7" name="Line 22"/>
        <xdr:cNvSpPr>
          <a:spLocks/>
        </xdr:cNvSpPr>
      </xdr:nvSpPr>
      <xdr:spPr>
        <a:xfrm>
          <a:off x="17897475" y="19545300"/>
          <a:ext cx="30575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19050</xdr:rowOff>
    </xdr:from>
    <xdr:to>
      <xdr:col>4</xdr:col>
      <xdr:colOff>3067050</xdr:colOff>
      <xdr:row>26</xdr:row>
      <xdr:rowOff>790575</xdr:rowOff>
    </xdr:to>
    <xdr:sp>
      <xdr:nvSpPr>
        <xdr:cNvPr id="8" name="Line 26"/>
        <xdr:cNvSpPr>
          <a:spLocks/>
        </xdr:cNvSpPr>
      </xdr:nvSpPr>
      <xdr:spPr>
        <a:xfrm>
          <a:off x="11687175" y="19545300"/>
          <a:ext cx="30670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1771650</xdr:colOff>
      <xdr:row>1</xdr:row>
      <xdr:rowOff>228600</xdr:rowOff>
    </xdr:from>
    <xdr:to>
      <xdr:col>11</xdr:col>
      <xdr:colOff>3714750</xdr:colOff>
      <xdr:row>2</xdr:row>
      <xdr:rowOff>19050</xdr:rowOff>
    </xdr:to>
    <xdr:sp>
      <xdr:nvSpPr>
        <xdr:cNvPr id="1" name="TextBox 1"/>
        <xdr:cNvSpPr txBox="1">
          <a:spLocks noChangeArrowheads="1"/>
        </xdr:cNvSpPr>
      </xdr:nvSpPr>
      <xdr:spPr>
        <a:xfrm>
          <a:off x="26774775" y="400050"/>
          <a:ext cx="19431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別表3-2</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0</xdr:colOff>
      <xdr:row>26</xdr:row>
      <xdr:rowOff>38100</xdr:rowOff>
    </xdr:from>
    <xdr:to>
      <xdr:col>3</xdr:col>
      <xdr:colOff>9525</xdr:colOff>
      <xdr:row>27</xdr:row>
      <xdr:rowOff>9525</xdr:rowOff>
    </xdr:to>
    <xdr:sp>
      <xdr:nvSpPr>
        <xdr:cNvPr id="2" name="Line 2"/>
        <xdr:cNvSpPr>
          <a:spLocks/>
        </xdr:cNvSpPr>
      </xdr:nvSpPr>
      <xdr:spPr>
        <a:xfrm>
          <a:off x="4552950" y="19564350"/>
          <a:ext cx="207645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7</xdr:col>
      <xdr:colOff>0</xdr:colOff>
      <xdr:row>26</xdr:row>
      <xdr:rowOff>752475</xdr:rowOff>
    </xdr:to>
    <xdr:sp>
      <xdr:nvSpPr>
        <xdr:cNvPr id="3" name="Line 3"/>
        <xdr:cNvSpPr>
          <a:spLocks/>
        </xdr:cNvSpPr>
      </xdr:nvSpPr>
      <xdr:spPr>
        <a:xfrm>
          <a:off x="12820650" y="19526250"/>
          <a:ext cx="21621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12</xdr:col>
      <xdr:colOff>0</xdr:colOff>
      <xdr:row>26</xdr:row>
      <xdr:rowOff>800100</xdr:rowOff>
    </xdr:to>
    <xdr:sp>
      <xdr:nvSpPr>
        <xdr:cNvPr id="4" name="Line 4"/>
        <xdr:cNvSpPr>
          <a:spLocks/>
        </xdr:cNvSpPr>
      </xdr:nvSpPr>
      <xdr:spPr>
        <a:xfrm>
          <a:off x="17145000" y="19526250"/>
          <a:ext cx="121729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26</xdr:row>
      <xdr:rowOff>19050</xdr:rowOff>
    </xdr:from>
    <xdr:to>
      <xdr:col>4</xdr:col>
      <xdr:colOff>0</xdr:colOff>
      <xdr:row>26</xdr:row>
      <xdr:rowOff>800100</xdr:rowOff>
    </xdr:to>
    <xdr:sp>
      <xdr:nvSpPr>
        <xdr:cNvPr id="5" name="Line 7"/>
        <xdr:cNvSpPr>
          <a:spLocks/>
        </xdr:cNvSpPr>
      </xdr:nvSpPr>
      <xdr:spPr>
        <a:xfrm>
          <a:off x="6667500" y="19545300"/>
          <a:ext cx="20193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19050</xdr:rowOff>
    </xdr:from>
    <xdr:to>
      <xdr:col>6</xdr:col>
      <xdr:colOff>0</xdr:colOff>
      <xdr:row>26</xdr:row>
      <xdr:rowOff>771525</xdr:rowOff>
    </xdr:to>
    <xdr:sp>
      <xdr:nvSpPr>
        <xdr:cNvPr id="6" name="Line 8"/>
        <xdr:cNvSpPr>
          <a:spLocks/>
        </xdr:cNvSpPr>
      </xdr:nvSpPr>
      <xdr:spPr>
        <a:xfrm>
          <a:off x="12820650" y="1954530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19050</xdr:rowOff>
    </xdr:from>
    <xdr:to>
      <xdr:col>4</xdr:col>
      <xdr:colOff>2038350</xdr:colOff>
      <xdr:row>26</xdr:row>
      <xdr:rowOff>790575</xdr:rowOff>
    </xdr:to>
    <xdr:sp>
      <xdr:nvSpPr>
        <xdr:cNvPr id="7" name="Line 12"/>
        <xdr:cNvSpPr>
          <a:spLocks/>
        </xdr:cNvSpPr>
      </xdr:nvSpPr>
      <xdr:spPr>
        <a:xfrm>
          <a:off x="8686800" y="19545300"/>
          <a:ext cx="20383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1962150</xdr:colOff>
      <xdr:row>1</xdr:row>
      <xdr:rowOff>190500</xdr:rowOff>
    </xdr:from>
    <xdr:to>
      <xdr:col>9</xdr:col>
      <xdr:colOff>4286250</xdr:colOff>
      <xdr:row>1</xdr:row>
      <xdr:rowOff>819150</xdr:rowOff>
    </xdr:to>
    <xdr:sp>
      <xdr:nvSpPr>
        <xdr:cNvPr id="1" name="TextBox 1"/>
        <xdr:cNvSpPr txBox="1">
          <a:spLocks noChangeArrowheads="1"/>
        </xdr:cNvSpPr>
      </xdr:nvSpPr>
      <xdr:spPr>
        <a:xfrm>
          <a:off x="27346275" y="361950"/>
          <a:ext cx="23241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0" i="0" u="none" baseline="0">
              <a:latin typeface="ＭＳ Ｐゴシック"/>
              <a:ea typeface="ＭＳ Ｐゴシック"/>
              <a:cs typeface="ＭＳ Ｐゴシック"/>
            </a:rPr>
            <a:t>別表3-2</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0</xdr:colOff>
      <xdr:row>29</xdr:row>
      <xdr:rowOff>0</xdr:rowOff>
    </xdr:from>
    <xdr:to>
      <xdr:col>10</xdr:col>
      <xdr:colOff>0</xdr:colOff>
      <xdr:row>29</xdr:row>
      <xdr:rowOff>800100</xdr:rowOff>
    </xdr:to>
    <xdr:sp>
      <xdr:nvSpPr>
        <xdr:cNvPr id="2" name="Line 2"/>
        <xdr:cNvSpPr>
          <a:spLocks/>
        </xdr:cNvSpPr>
      </xdr:nvSpPr>
      <xdr:spPr>
        <a:xfrm>
          <a:off x="25384125" y="21040725"/>
          <a:ext cx="60293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29</xdr:row>
      <xdr:rowOff>38100</xdr:rowOff>
    </xdr:from>
    <xdr:to>
      <xdr:col>3</xdr:col>
      <xdr:colOff>38100</xdr:colOff>
      <xdr:row>30</xdr:row>
      <xdr:rowOff>38100</xdr:rowOff>
    </xdr:to>
    <xdr:sp>
      <xdr:nvSpPr>
        <xdr:cNvPr id="3" name="Line 4"/>
        <xdr:cNvSpPr>
          <a:spLocks/>
        </xdr:cNvSpPr>
      </xdr:nvSpPr>
      <xdr:spPr>
        <a:xfrm>
          <a:off x="6419850" y="21078825"/>
          <a:ext cx="271462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29</xdr:row>
      <xdr:rowOff>19050</xdr:rowOff>
    </xdr:from>
    <xdr:to>
      <xdr:col>4</xdr:col>
      <xdr:colOff>38100</xdr:colOff>
      <xdr:row>29</xdr:row>
      <xdr:rowOff>771525</xdr:rowOff>
    </xdr:to>
    <xdr:sp>
      <xdr:nvSpPr>
        <xdr:cNvPr id="4" name="Line 5"/>
        <xdr:cNvSpPr>
          <a:spLocks/>
        </xdr:cNvSpPr>
      </xdr:nvSpPr>
      <xdr:spPr>
        <a:xfrm>
          <a:off x="9144000" y="21059775"/>
          <a:ext cx="270510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19050</xdr:rowOff>
    </xdr:from>
    <xdr:to>
      <xdr:col>6</xdr:col>
      <xdr:colOff>0</xdr:colOff>
      <xdr:row>29</xdr:row>
      <xdr:rowOff>771525</xdr:rowOff>
    </xdr:to>
    <xdr:sp>
      <xdr:nvSpPr>
        <xdr:cNvPr id="5" name="Line 6"/>
        <xdr:cNvSpPr>
          <a:spLocks/>
        </xdr:cNvSpPr>
      </xdr:nvSpPr>
      <xdr:spPr>
        <a:xfrm>
          <a:off x="17240250" y="2105977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29</xdr:row>
      <xdr:rowOff>57150</xdr:rowOff>
    </xdr:from>
    <xdr:to>
      <xdr:col>8</xdr:col>
      <xdr:colOff>38100</xdr:colOff>
      <xdr:row>30</xdr:row>
      <xdr:rowOff>38100</xdr:rowOff>
    </xdr:to>
    <xdr:sp>
      <xdr:nvSpPr>
        <xdr:cNvPr id="6" name="Line 7"/>
        <xdr:cNvSpPr>
          <a:spLocks/>
        </xdr:cNvSpPr>
      </xdr:nvSpPr>
      <xdr:spPr>
        <a:xfrm>
          <a:off x="19992975" y="21097875"/>
          <a:ext cx="27146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29</xdr:row>
      <xdr:rowOff>38100</xdr:rowOff>
    </xdr:from>
    <xdr:to>
      <xdr:col>4</xdr:col>
      <xdr:colOff>2647950</xdr:colOff>
      <xdr:row>29</xdr:row>
      <xdr:rowOff>771525</xdr:rowOff>
    </xdr:to>
    <xdr:sp>
      <xdr:nvSpPr>
        <xdr:cNvPr id="7" name="Line 10"/>
        <xdr:cNvSpPr>
          <a:spLocks/>
        </xdr:cNvSpPr>
      </xdr:nvSpPr>
      <xdr:spPr>
        <a:xfrm>
          <a:off x="11887200" y="21078825"/>
          <a:ext cx="25717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7</xdr:col>
      <xdr:colOff>0</xdr:colOff>
      <xdr:row>29</xdr:row>
      <xdr:rowOff>790575</xdr:rowOff>
    </xdr:to>
    <xdr:sp>
      <xdr:nvSpPr>
        <xdr:cNvPr id="8" name="Line 11"/>
        <xdr:cNvSpPr>
          <a:spLocks/>
        </xdr:cNvSpPr>
      </xdr:nvSpPr>
      <xdr:spPr>
        <a:xfrm>
          <a:off x="17240250" y="21040725"/>
          <a:ext cx="27146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1962150</xdr:colOff>
      <xdr:row>1</xdr:row>
      <xdr:rowOff>190500</xdr:rowOff>
    </xdr:from>
    <xdr:to>
      <xdr:col>11</xdr:col>
      <xdr:colOff>4286250</xdr:colOff>
      <xdr:row>1</xdr:row>
      <xdr:rowOff>819150</xdr:rowOff>
    </xdr:to>
    <xdr:sp>
      <xdr:nvSpPr>
        <xdr:cNvPr id="1" name="TextBox 1"/>
        <xdr:cNvSpPr txBox="1">
          <a:spLocks noChangeArrowheads="1"/>
        </xdr:cNvSpPr>
      </xdr:nvSpPr>
      <xdr:spPr>
        <a:xfrm>
          <a:off x="37909500" y="361950"/>
          <a:ext cx="23241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0" i="0" u="none" baseline="0">
              <a:latin typeface="ＭＳ Ｐゴシック"/>
              <a:ea typeface="ＭＳ Ｐゴシック"/>
              <a:cs typeface="ＭＳ Ｐゴシック"/>
            </a:rPr>
            <a:t>別表3-2</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29</xdr:row>
      <xdr:rowOff>0</xdr:rowOff>
    </xdr:from>
    <xdr:to>
      <xdr:col>12</xdr:col>
      <xdr:colOff>0</xdr:colOff>
      <xdr:row>29</xdr:row>
      <xdr:rowOff>800100</xdr:rowOff>
    </xdr:to>
    <xdr:sp>
      <xdr:nvSpPr>
        <xdr:cNvPr id="2" name="Line 2"/>
        <xdr:cNvSpPr>
          <a:spLocks/>
        </xdr:cNvSpPr>
      </xdr:nvSpPr>
      <xdr:spPr>
        <a:xfrm>
          <a:off x="22669500" y="21040725"/>
          <a:ext cx="18926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19050</xdr:rowOff>
    </xdr:from>
    <xdr:to>
      <xdr:col>3</xdr:col>
      <xdr:colOff>0</xdr:colOff>
      <xdr:row>30</xdr:row>
      <xdr:rowOff>19050</xdr:rowOff>
    </xdr:to>
    <xdr:sp>
      <xdr:nvSpPr>
        <xdr:cNvPr id="3" name="Line 4"/>
        <xdr:cNvSpPr>
          <a:spLocks/>
        </xdr:cNvSpPr>
      </xdr:nvSpPr>
      <xdr:spPr>
        <a:xfrm>
          <a:off x="6381750" y="21059775"/>
          <a:ext cx="271462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29</xdr:row>
      <xdr:rowOff>19050</xdr:rowOff>
    </xdr:from>
    <xdr:to>
      <xdr:col>4</xdr:col>
      <xdr:colOff>38100</xdr:colOff>
      <xdr:row>29</xdr:row>
      <xdr:rowOff>771525</xdr:rowOff>
    </xdr:to>
    <xdr:sp>
      <xdr:nvSpPr>
        <xdr:cNvPr id="4" name="Line 5"/>
        <xdr:cNvSpPr>
          <a:spLocks/>
        </xdr:cNvSpPr>
      </xdr:nvSpPr>
      <xdr:spPr>
        <a:xfrm>
          <a:off x="9144000" y="21059775"/>
          <a:ext cx="270510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19050</xdr:rowOff>
    </xdr:from>
    <xdr:to>
      <xdr:col>6</xdr:col>
      <xdr:colOff>0</xdr:colOff>
      <xdr:row>29</xdr:row>
      <xdr:rowOff>771525</xdr:rowOff>
    </xdr:to>
    <xdr:sp>
      <xdr:nvSpPr>
        <xdr:cNvPr id="5" name="Line 6"/>
        <xdr:cNvSpPr>
          <a:spLocks/>
        </xdr:cNvSpPr>
      </xdr:nvSpPr>
      <xdr:spPr>
        <a:xfrm>
          <a:off x="17240250" y="2105977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29</xdr:row>
      <xdr:rowOff>57150</xdr:rowOff>
    </xdr:from>
    <xdr:to>
      <xdr:col>6</xdr:col>
      <xdr:colOff>2647950</xdr:colOff>
      <xdr:row>29</xdr:row>
      <xdr:rowOff>790575</xdr:rowOff>
    </xdr:to>
    <xdr:sp>
      <xdr:nvSpPr>
        <xdr:cNvPr id="6" name="Line 7"/>
        <xdr:cNvSpPr>
          <a:spLocks/>
        </xdr:cNvSpPr>
      </xdr:nvSpPr>
      <xdr:spPr>
        <a:xfrm>
          <a:off x="17278350" y="21097875"/>
          <a:ext cx="26098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29</xdr:row>
      <xdr:rowOff>19050</xdr:rowOff>
    </xdr:from>
    <xdr:to>
      <xdr:col>4</xdr:col>
      <xdr:colOff>2533650</xdr:colOff>
      <xdr:row>30</xdr:row>
      <xdr:rowOff>0</xdr:rowOff>
    </xdr:to>
    <xdr:sp>
      <xdr:nvSpPr>
        <xdr:cNvPr id="7" name="Line 10"/>
        <xdr:cNvSpPr>
          <a:spLocks/>
        </xdr:cNvSpPr>
      </xdr:nvSpPr>
      <xdr:spPr>
        <a:xfrm>
          <a:off x="11858625" y="21059775"/>
          <a:ext cx="24860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4933950</xdr:colOff>
      <xdr:row>1</xdr:row>
      <xdr:rowOff>123825</xdr:rowOff>
    </xdr:from>
    <xdr:to>
      <xdr:col>10</xdr:col>
      <xdr:colOff>7172325</xdr:colOff>
      <xdr:row>1</xdr:row>
      <xdr:rowOff>752475</xdr:rowOff>
    </xdr:to>
    <xdr:sp>
      <xdr:nvSpPr>
        <xdr:cNvPr id="1" name="TextBox 1"/>
        <xdr:cNvSpPr txBox="1">
          <a:spLocks noChangeArrowheads="1"/>
        </xdr:cNvSpPr>
      </xdr:nvSpPr>
      <xdr:spPr>
        <a:xfrm>
          <a:off x="36680775" y="295275"/>
          <a:ext cx="22383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latin typeface="ＭＳ Ｐゴシック"/>
              <a:ea typeface="ＭＳ Ｐゴシック"/>
              <a:cs typeface="ＭＳ Ｐゴシック"/>
            </a:rPr>
            <a:t>別表　４</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76200</xdr:colOff>
      <xdr:row>25</xdr:row>
      <xdr:rowOff>57150</xdr:rowOff>
    </xdr:from>
    <xdr:to>
      <xdr:col>2</xdr:col>
      <xdr:colOff>3009900</xdr:colOff>
      <xdr:row>25</xdr:row>
      <xdr:rowOff>790575</xdr:rowOff>
    </xdr:to>
    <xdr:sp>
      <xdr:nvSpPr>
        <xdr:cNvPr id="2" name="Line 2"/>
        <xdr:cNvSpPr>
          <a:spLocks/>
        </xdr:cNvSpPr>
      </xdr:nvSpPr>
      <xdr:spPr>
        <a:xfrm>
          <a:off x="3781425" y="18935700"/>
          <a:ext cx="29337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28575</xdr:rowOff>
    </xdr:from>
    <xdr:to>
      <xdr:col>3</xdr:col>
      <xdr:colOff>3810000</xdr:colOff>
      <xdr:row>26</xdr:row>
      <xdr:rowOff>0</xdr:rowOff>
    </xdr:to>
    <xdr:sp>
      <xdr:nvSpPr>
        <xdr:cNvPr id="3" name="Line 3"/>
        <xdr:cNvSpPr>
          <a:spLocks/>
        </xdr:cNvSpPr>
      </xdr:nvSpPr>
      <xdr:spPr>
        <a:xfrm>
          <a:off x="6724650" y="18907125"/>
          <a:ext cx="381000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25</xdr:row>
      <xdr:rowOff>57150</xdr:rowOff>
    </xdr:from>
    <xdr:to>
      <xdr:col>4</xdr:col>
      <xdr:colOff>3371850</xdr:colOff>
      <xdr:row>25</xdr:row>
      <xdr:rowOff>790575</xdr:rowOff>
    </xdr:to>
    <xdr:sp>
      <xdr:nvSpPr>
        <xdr:cNvPr id="4" name="Line 4"/>
        <xdr:cNvSpPr>
          <a:spLocks/>
        </xdr:cNvSpPr>
      </xdr:nvSpPr>
      <xdr:spPr>
        <a:xfrm>
          <a:off x="10658475" y="18935700"/>
          <a:ext cx="32956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8</xdr:col>
      <xdr:colOff>3067050</xdr:colOff>
      <xdr:row>25</xdr:row>
      <xdr:rowOff>752475</xdr:rowOff>
    </xdr:to>
    <xdr:sp>
      <xdr:nvSpPr>
        <xdr:cNvPr id="5" name="Line 7"/>
        <xdr:cNvSpPr>
          <a:spLocks/>
        </xdr:cNvSpPr>
      </xdr:nvSpPr>
      <xdr:spPr>
        <a:xfrm>
          <a:off x="23345775" y="18878550"/>
          <a:ext cx="306705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5305425</xdr:colOff>
      <xdr:row>24</xdr:row>
      <xdr:rowOff>790575</xdr:rowOff>
    </xdr:from>
    <xdr:to>
      <xdr:col>11</xdr:col>
      <xdr:colOff>38100</xdr:colOff>
      <xdr:row>25</xdr:row>
      <xdr:rowOff>800100</xdr:rowOff>
    </xdr:to>
    <xdr:sp>
      <xdr:nvSpPr>
        <xdr:cNvPr id="6" name="Line 8"/>
        <xdr:cNvSpPr>
          <a:spLocks/>
        </xdr:cNvSpPr>
      </xdr:nvSpPr>
      <xdr:spPr>
        <a:xfrm>
          <a:off x="31746825" y="18849975"/>
          <a:ext cx="72104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800100</xdr:rowOff>
    </xdr:from>
    <xdr:to>
      <xdr:col>12</xdr:col>
      <xdr:colOff>19050</xdr:colOff>
      <xdr:row>25</xdr:row>
      <xdr:rowOff>800100</xdr:rowOff>
    </xdr:to>
    <xdr:sp>
      <xdr:nvSpPr>
        <xdr:cNvPr id="7" name="Line 9"/>
        <xdr:cNvSpPr>
          <a:spLocks/>
        </xdr:cNvSpPr>
      </xdr:nvSpPr>
      <xdr:spPr>
        <a:xfrm>
          <a:off x="38919150" y="18859500"/>
          <a:ext cx="38862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25</xdr:row>
      <xdr:rowOff>19050</xdr:rowOff>
    </xdr:from>
    <xdr:to>
      <xdr:col>6</xdr:col>
      <xdr:colOff>19050</xdr:colOff>
      <xdr:row>25</xdr:row>
      <xdr:rowOff>790575</xdr:rowOff>
    </xdr:to>
    <xdr:sp>
      <xdr:nvSpPr>
        <xdr:cNvPr id="8" name="Line 20"/>
        <xdr:cNvSpPr>
          <a:spLocks/>
        </xdr:cNvSpPr>
      </xdr:nvSpPr>
      <xdr:spPr>
        <a:xfrm>
          <a:off x="14106525" y="18897600"/>
          <a:ext cx="30670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57150</xdr:rowOff>
    </xdr:from>
    <xdr:to>
      <xdr:col>8</xdr:col>
      <xdr:colOff>28575</xdr:colOff>
      <xdr:row>26</xdr:row>
      <xdr:rowOff>0</xdr:rowOff>
    </xdr:to>
    <xdr:sp>
      <xdr:nvSpPr>
        <xdr:cNvPr id="9" name="Line 21"/>
        <xdr:cNvSpPr>
          <a:spLocks/>
        </xdr:cNvSpPr>
      </xdr:nvSpPr>
      <xdr:spPr>
        <a:xfrm>
          <a:off x="20307300" y="18935700"/>
          <a:ext cx="3067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G19"/>
  <sheetViews>
    <sheetView workbookViewId="0" topLeftCell="A1">
      <selection activeCell="C2" sqref="C2"/>
    </sheetView>
  </sheetViews>
  <sheetFormatPr defaultColWidth="9.00390625" defaultRowHeight="13.5"/>
  <cols>
    <col min="1" max="1" width="2.625" style="0" customWidth="1"/>
    <col min="3" max="3" width="14.50390625" style="0" customWidth="1"/>
    <col min="4" max="5" width="20.625" style="0" customWidth="1"/>
    <col min="6" max="6" width="25.625" style="0" customWidth="1"/>
  </cols>
  <sheetData>
    <row r="1" spans="3:6" s="91" customFormat="1" ht="21" customHeight="1">
      <c r="C1" s="346" t="s">
        <v>290</v>
      </c>
      <c r="D1" s="347"/>
      <c r="E1" s="347"/>
      <c r="F1" s="347"/>
    </row>
    <row r="2" s="91" customFormat="1" ht="8.25" customHeight="1">
      <c r="E2" s="92"/>
    </row>
    <row r="3" spans="3:6" s="91" customFormat="1" ht="13.5">
      <c r="C3" s="348" t="s">
        <v>83</v>
      </c>
      <c r="D3" s="348"/>
      <c r="E3" s="348"/>
      <c r="F3" s="348"/>
    </row>
    <row r="4" spans="3:5" s="91" customFormat="1" ht="13.5">
      <c r="C4" s="93" t="s">
        <v>84</v>
      </c>
      <c r="E4" s="92"/>
    </row>
    <row r="5" spans="3:6" s="91" customFormat="1" ht="15.75" customHeight="1">
      <c r="C5" s="94" t="s">
        <v>85</v>
      </c>
      <c r="D5" s="341"/>
      <c r="E5" s="341"/>
      <c r="F5" s="341"/>
    </row>
    <row r="6" spans="3:6" s="91" customFormat="1" ht="30" customHeight="1">
      <c r="C6" s="94" t="s">
        <v>86</v>
      </c>
      <c r="D6" s="349"/>
      <c r="E6" s="349"/>
      <c r="F6" s="349"/>
    </row>
    <row r="7" spans="3:6" s="91" customFormat="1" ht="15.75" customHeight="1">
      <c r="C7" s="94" t="s">
        <v>87</v>
      </c>
      <c r="D7" s="341"/>
      <c r="E7" s="341"/>
      <c r="F7" s="341"/>
    </row>
    <row r="8" spans="3:6" s="91" customFormat="1" ht="30" customHeight="1">
      <c r="C8" s="94" t="s">
        <v>88</v>
      </c>
      <c r="D8" s="342"/>
      <c r="E8" s="343"/>
      <c r="F8" s="344"/>
    </row>
    <row r="9" spans="3:6" s="91" customFormat="1" ht="26.25" customHeight="1">
      <c r="C9" s="94" t="s">
        <v>89</v>
      </c>
      <c r="D9" s="342"/>
      <c r="E9" s="343"/>
      <c r="F9" s="344"/>
    </row>
    <row r="10" spans="3:6" s="91" customFormat="1" ht="30" customHeight="1">
      <c r="C10" s="94" t="s">
        <v>90</v>
      </c>
      <c r="D10" s="341"/>
      <c r="E10" s="341"/>
      <c r="F10" s="341"/>
    </row>
    <row r="11" spans="3:6" s="91" customFormat="1" ht="30" customHeight="1">
      <c r="C11" s="94" t="s">
        <v>91</v>
      </c>
      <c r="D11" s="342" t="s">
        <v>92</v>
      </c>
      <c r="E11" s="343"/>
      <c r="F11" s="344"/>
    </row>
    <row r="12" spans="3:6" s="91" customFormat="1" ht="30" customHeight="1">
      <c r="C12" s="94" t="s">
        <v>93</v>
      </c>
      <c r="D12" s="342"/>
      <c r="E12" s="343"/>
      <c r="F12" s="344"/>
    </row>
    <row r="13" spans="3:6" s="91" customFormat="1" ht="30" customHeight="1">
      <c r="C13" s="95"/>
      <c r="D13" s="96"/>
      <c r="E13" s="96"/>
      <c r="F13" s="96"/>
    </row>
    <row r="14" spans="3:5" s="91" customFormat="1" ht="13.5">
      <c r="C14" s="93" t="s">
        <v>94</v>
      </c>
      <c r="E14" s="92"/>
    </row>
    <row r="15" spans="3:7" s="91" customFormat="1" ht="34.5" customHeight="1">
      <c r="C15" s="94" t="s">
        <v>95</v>
      </c>
      <c r="D15" s="345" t="s">
        <v>192</v>
      </c>
      <c r="E15" s="345"/>
      <c r="F15" s="345"/>
      <c r="G15" s="97"/>
    </row>
    <row r="16" spans="3:6" s="91" customFormat="1" ht="30" customHeight="1">
      <c r="C16" s="94" t="s">
        <v>96</v>
      </c>
      <c r="D16" s="337" t="s">
        <v>152</v>
      </c>
      <c r="E16" s="338"/>
      <c r="F16" s="339"/>
    </row>
    <row r="17" spans="3:6" s="91" customFormat="1" ht="27.75" customHeight="1">
      <c r="C17" s="94" t="s">
        <v>97</v>
      </c>
      <c r="D17" s="340"/>
      <c r="E17" s="340"/>
      <c r="F17" s="340"/>
    </row>
    <row r="18" spans="3:6" s="91" customFormat="1" ht="19.5" customHeight="1">
      <c r="C18" s="94" t="s">
        <v>98</v>
      </c>
      <c r="D18" s="345"/>
      <c r="E18" s="345"/>
      <c r="F18" s="345"/>
    </row>
    <row r="19" spans="3:6" s="91" customFormat="1" ht="42.75" customHeight="1">
      <c r="C19" s="94" t="s">
        <v>99</v>
      </c>
      <c r="D19" s="345"/>
      <c r="E19" s="345"/>
      <c r="F19" s="345"/>
    </row>
  </sheetData>
  <mergeCells count="15">
    <mergeCell ref="D18:F18"/>
    <mergeCell ref="D19:F19"/>
    <mergeCell ref="C1:F1"/>
    <mergeCell ref="C3:F3"/>
    <mergeCell ref="D5:F5"/>
    <mergeCell ref="D6:F6"/>
    <mergeCell ref="D10:F10"/>
    <mergeCell ref="D11:F11"/>
    <mergeCell ref="D12:F12"/>
    <mergeCell ref="D15:F15"/>
    <mergeCell ref="D16:F16"/>
    <mergeCell ref="D17:F17"/>
    <mergeCell ref="D7:F7"/>
    <mergeCell ref="D8:F8"/>
    <mergeCell ref="D9:F9"/>
  </mergeCells>
  <printOptions/>
  <pageMargins left="0.64" right="0.75" top="1.08" bottom="0.73" header="0.512" footer="0.512"/>
  <pageSetup horizontalDpi="300" verticalDpi="300" orientation="landscape" paperSize="9" scale="10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H34"/>
  <sheetViews>
    <sheetView workbookViewId="0" topLeftCell="A1">
      <selection activeCell="A1" sqref="A1"/>
    </sheetView>
  </sheetViews>
  <sheetFormatPr defaultColWidth="9.00390625" defaultRowHeight="13.5"/>
  <cols>
    <col min="1" max="1" width="9.375" style="2" customWidth="1"/>
    <col min="2" max="2" width="50.625" style="2" customWidth="1"/>
    <col min="3" max="4" width="45.625" style="2" customWidth="1"/>
    <col min="5" max="6" width="40.625" style="2" customWidth="1"/>
    <col min="7" max="7" width="90.625" style="2" customWidth="1"/>
    <col min="8" max="8" width="107.50390625" style="2" customWidth="1"/>
    <col min="9" max="16384" width="9.00390625" style="2" customWidth="1"/>
  </cols>
  <sheetData>
    <row r="2" spans="2:7" ht="66" customHeight="1">
      <c r="B2" s="240" t="s">
        <v>193</v>
      </c>
      <c r="C2" s="22">
        <f>'補償金請求書'!D6</f>
        <v>0</v>
      </c>
      <c r="D2" s="23"/>
      <c r="E2" s="23"/>
      <c r="G2" s="24"/>
    </row>
    <row r="3" spans="2:6" ht="17.25">
      <c r="B3" s="1"/>
      <c r="C3" s="1"/>
      <c r="D3" s="1"/>
      <c r="E3" s="1"/>
      <c r="F3" s="1"/>
    </row>
    <row r="4" spans="1:5" s="12" customFormat="1" ht="39.75" customHeight="1">
      <c r="A4" s="27"/>
      <c r="B4" s="25" t="s">
        <v>227</v>
      </c>
      <c r="C4" s="9"/>
      <c r="D4" s="9"/>
      <c r="E4" s="9"/>
    </row>
    <row r="5" spans="1:8" s="12" customFormat="1" ht="71.25" customHeight="1">
      <c r="A5" s="31"/>
      <c r="B5" s="30" t="s">
        <v>44</v>
      </c>
      <c r="C5" s="32" t="s">
        <v>45</v>
      </c>
      <c r="D5" s="32" t="s">
        <v>79</v>
      </c>
      <c r="E5" s="32" t="s">
        <v>46</v>
      </c>
      <c r="F5" s="32" t="s">
        <v>106</v>
      </c>
      <c r="G5" s="47" t="s">
        <v>12</v>
      </c>
      <c r="H5" s="30" t="s">
        <v>0</v>
      </c>
    </row>
    <row r="6" spans="1:8" s="12" customFormat="1" ht="64.5" customHeight="1">
      <c r="A6" s="31">
        <v>1</v>
      </c>
      <c r="B6" s="33"/>
      <c r="C6" s="102"/>
      <c r="D6" s="102"/>
      <c r="E6" s="102"/>
      <c r="F6" s="154">
        <f>ROUND((C6-D6)*E6,0)</f>
        <v>0</v>
      </c>
      <c r="G6" s="48"/>
      <c r="H6" s="49"/>
    </row>
    <row r="7" spans="1:8" s="12" customFormat="1" ht="64.5" customHeight="1">
      <c r="A7" s="31">
        <v>2</v>
      </c>
      <c r="B7" s="33"/>
      <c r="C7" s="102"/>
      <c r="D7" s="102"/>
      <c r="E7" s="102"/>
      <c r="F7" s="154">
        <f aca="true" t="shared" si="0" ref="F7:F25">ROUND((C7-D7)*E7,0)</f>
        <v>0</v>
      </c>
      <c r="G7" s="44"/>
      <c r="H7" s="49"/>
    </row>
    <row r="8" spans="1:8" s="12" customFormat="1" ht="64.5" customHeight="1">
      <c r="A8" s="31">
        <v>3</v>
      </c>
      <c r="B8" s="33"/>
      <c r="C8" s="102"/>
      <c r="D8" s="102"/>
      <c r="E8" s="102"/>
      <c r="F8" s="154">
        <f t="shared" si="0"/>
        <v>0</v>
      </c>
      <c r="G8" s="44"/>
      <c r="H8" s="31"/>
    </row>
    <row r="9" spans="1:8" s="12" customFormat="1" ht="64.5" customHeight="1">
      <c r="A9" s="31">
        <v>4</v>
      </c>
      <c r="B9" s="31"/>
      <c r="C9" s="102"/>
      <c r="D9" s="102"/>
      <c r="E9" s="102"/>
      <c r="F9" s="154">
        <f t="shared" si="0"/>
        <v>0</v>
      </c>
      <c r="G9" s="44"/>
      <c r="H9" s="31"/>
    </row>
    <row r="10" spans="1:8" s="12" customFormat="1" ht="64.5" customHeight="1">
      <c r="A10" s="31">
        <v>5</v>
      </c>
      <c r="B10" s="31"/>
      <c r="C10" s="102"/>
      <c r="D10" s="102"/>
      <c r="E10" s="102"/>
      <c r="F10" s="154">
        <f t="shared" si="0"/>
        <v>0</v>
      </c>
      <c r="G10" s="44"/>
      <c r="H10" s="31"/>
    </row>
    <row r="11" spans="1:8" s="12" customFormat="1" ht="64.5" customHeight="1">
      <c r="A11" s="31">
        <v>6</v>
      </c>
      <c r="B11" s="31"/>
      <c r="C11" s="102"/>
      <c r="D11" s="102"/>
      <c r="E11" s="102"/>
      <c r="F11" s="154">
        <f t="shared" si="0"/>
        <v>0</v>
      </c>
      <c r="G11" s="44"/>
      <c r="H11" s="31"/>
    </row>
    <row r="12" spans="1:8" s="12" customFormat="1" ht="64.5" customHeight="1">
      <c r="A12" s="31">
        <v>7</v>
      </c>
      <c r="B12" s="33"/>
      <c r="C12" s="102"/>
      <c r="D12" s="102"/>
      <c r="E12" s="102"/>
      <c r="F12" s="154">
        <f t="shared" si="0"/>
        <v>0</v>
      </c>
      <c r="G12" s="44"/>
      <c r="H12" s="31"/>
    </row>
    <row r="13" spans="1:8" s="12" customFormat="1" ht="64.5" customHeight="1">
      <c r="A13" s="31">
        <v>8</v>
      </c>
      <c r="B13" s="33"/>
      <c r="C13" s="102"/>
      <c r="D13" s="102"/>
      <c r="E13" s="102"/>
      <c r="F13" s="154">
        <f t="shared" si="0"/>
        <v>0</v>
      </c>
      <c r="G13" s="44"/>
      <c r="H13" s="31"/>
    </row>
    <row r="14" spans="1:8" s="12" customFormat="1" ht="64.5" customHeight="1">
      <c r="A14" s="31">
        <v>9</v>
      </c>
      <c r="B14" s="33"/>
      <c r="C14" s="102"/>
      <c r="D14" s="102"/>
      <c r="E14" s="102"/>
      <c r="F14" s="154">
        <f t="shared" si="0"/>
        <v>0</v>
      </c>
      <c r="G14" s="44"/>
      <c r="H14" s="31"/>
    </row>
    <row r="15" spans="1:8" s="12" customFormat="1" ht="64.5" customHeight="1">
      <c r="A15" s="31">
        <v>10</v>
      </c>
      <c r="B15" s="33"/>
      <c r="C15" s="102"/>
      <c r="D15" s="102"/>
      <c r="E15" s="102"/>
      <c r="F15" s="154">
        <f t="shared" si="0"/>
        <v>0</v>
      </c>
      <c r="G15" s="44"/>
      <c r="H15" s="31"/>
    </row>
    <row r="16" spans="1:8" s="12" customFormat="1" ht="64.5" customHeight="1">
      <c r="A16" s="31">
        <v>11</v>
      </c>
      <c r="B16" s="33"/>
      <c r="C16" s="102"/>
      <c r="D16" s="102"/>
      <c r="E16" s="102"/>
      <c r="F16" s="154">
        <f t="shared" si="0"/>
        <v>0</v>
      </c>
      <c r="G16" s="44"/>
      <c r="H16" s="31"/>
    </row>
    <row r="17" spans="1:8" s="12" customFormat="1" ht="64.5" customHeight="1">
      <c r="A17" s="31">
        <v>12</v>
      </c>
      <c r="B17" s="33"/>
      <c r="C17" s="102"/>
      <c r="D17" s="102"/>
      <c r="E17" s="102"/>
      <c r="F17" s="154">
        <f t="shared" si="0"/>
        <v>0</v>
      </c>
      <c r="G17" s="44"/>
      <c r="H17" s="31"/>
    </row>
    <row r="18" spans="1:8" s="12" customFormat="1" ht="64.5" customHeight="1">
      <c r="A18" s="31">
        <v>13</v>
      </c>
      <c r="B18" s="33"/>
      <c r="C18" s="102"/>
      <c r="D18" s="102"/>
      <c r="E18" s="102"/>
      <c r="F18" s="154">
        <f t="shared" si="0"/>
        <v>0</v>
      </c>
      <c r="G18" s="44"/>
      <c r="H18" s="31"/>
    </row>
    <row r="19" spans="1:8" s="12" customFormat="1" ht="64.5" customHeight="1">
      <c r="A19" s="31">
        <v>14</v>
      </c>
      <c r="B19" s="33"/>
      <c r="C19" s="102"/>
      <c r="D19" s="102"/>
      <c r="E19" s="102"/>
      <c r="F19" s="154">
        <f t="shared" si="0"/>
        <v>0</v>
      </c>
      <c r="G19" s="44"/>
      <c r="H19" s="31"/>
    </row>
    <row r="20" spans="1:8" s="12" customFormat="1" ht="64.5" customHeight="1">
      <c r="A20" s="31">
        <v>15</v>
      </c>
      <c r="B20" s="33"/>
      <c r="C20" s="102"/>
      <c r="D20" s="102"/>
      <c r="E20" s="102"/>
      <c r="F20" s="154">
        <f t="shared" si="0"/>
        <v>0</v>
      </c>
      <c r="G20" s="44"/>
      <c r="H20" s="31"/>
    </row>
    <row r="21" spans="1:8" s="12" customFormat="1" ht="64.5" customHeight="1">
      <c r="A21" s="31">
        <v>16</v>
      </c>
      <c r="B21" s="33"/>
      <c r="C21" s="102"/>
      <c r="D21" s="102"/>
      <c r="E21" s="102"/>
      <c r="F21" s="154">
        <f t="shared" si="0"/>
        <v>0</v>
      </c>
      <c r="G21" s="44"/>
      <c r="H21" s="31"/>
    </row>
    <row r="22" spans="1:8" s="12" customFormat="1" ht="64.5" customHeight="1">
      <c r="A22" s="31">
        <v>17</v>
      </c>
      <c r="B22" s="33"/>
      <c r="C22" s="102"/>
      <c r="D22" s="102"/>
      <c r="E22" s="102"/>
      <c r="F22" s="154">
        <f t="shared" si="0"/>
        <v>0</v>
      </c>
      <c r="G22" s="44"/>
      <c r="H22" s="31"/>
    </row>
    <row r="23" spans="1:8" s="12" customFormat="1" ht="64.5" customHeight="1">
      <c r="A23" s="31">
        <v>18</v>
      </c>
      <c r="B23" s="33"/>
      <c r="C23" s="102"/>
      <c r="D23" s="102"/>
      <c r="E23" s="102"/>
      <c r="F23" s="154">
        <f t="shared" si="0"/>
        <v>0</v>
      </c>
      <c r="G23" s="44"/>
      <c r="H23" s="31"/>
    </row>
    <row r="24" spans="1:8" s="12" customFormat="1" ht="64.5" customHeight="1">
      <c r="A24" s="31">
        <v>19</v>
      </c>
      <c r="B24" s="33"/>
      <c r="C24" s="102"/>
      <c r="D24" s="102"/>
      <c r="E24" s="102"/>
      <c r="F24" s="154">
        <f t="shared" si="0"/>
        <v>0</v>
      </c>
      <c r="G24" s="44"/>
      <c r="H24" s="31"/>
    </row>
    <row r="25" spans="1:8" s="12" customFormat="1" ht="64.5" customHeight="1" thickBot="1">
      <c r="A25" s="31">
        <v>20</v>
      </c>
      <c r="B25" s="33"/>
      <c r="C25" s="102"/>
      <c r="D25" s="102"/>
      <c r="E25" s="155"/>
      <c r="F25" s="154">
        <f t="shared" si="0"/>
        <v>0</v>
      </c>
      <c r="G25" s="44"/>
      <c r="H25" s="31"/>
    </row>
    <row r="26" spans="1:8" s="12" customFormat="1" ht="64.5" customHeight="1" thickBot="1" thickTop="1">
      <c r="A26" s="369" t="s">
        <v>36</v>
      </c>
      <c r="B26" s="370"/>
      <c r="C26" s="102"/>
      <c r="D26" s="156"/>
      <c r="E26" s="157"/>
      <c r="F26" s="161">
        <f>SUM(F6:F25)</f>
        <v>0</v>
      </c>
      <c r="G26" s="43"/>
      <c r="H26" s="31"/>
    </row>
    <row r="27" spans="1:8" s="12" customFormat="1" ht="39.75" customHeight="1" thickTop="1">
      <c r="A27" s="27"/>
      <c r="B27" s="25"/>
      <c r="C27" s="25"/>
      <c r="D27" s="25"/>
      <c r="E27" s="372"/>
      <c r="F27" s="371" t="s">
        <v>107</v>
      </c>
      <c r="G27" s="371"/>
      <c r="H27" s="38"/>
    </row>
    <row r="28" spans="1:8" ht="32.25">
      <c r="A28" s="72"/>
      <c r="B28" s="37"/>
      <c r="C28" s="37"/>
      <c r="D28" s="37"/>
      <c r="E28" s="379"/>
      <c r="F28" s="72"/>
      <c r="G28" s="72"/>
      <c r="H28" s="72"/>
    </row>
    <row r="29" spans="1:8" ht="32.25">
      <c r="A29" s="19"/>
      <c r="B29" s="15"/>
      <c r="C29" s="15"/>
      <c r="D29" s="15"/>
      <c r="E29" s="15"/>
      <c r="F29" s="19"/>
      <c r="G29" s="19"/>
      <c r="H29" s="19"/>
    </row>
    <row r="30" spans="1:8" ht="32.25">
      <c r="A30" s="19"/>
      <c r="B30" s="15"/>
      <c r="C30" s="15"/>
      <c r="D30" s="15"/>
      <c r="E30" s="15"/>
      <c r="F30" s="19"/>
      <c r="G30" s="19"/>
      <c r="H30" s="19"/>
    </row>
    <row r="31" spans="1:8" ht="32.25">
      <c r="A31" s="19"/>
      <c r="B31" s="15"/>
      <c r="C31" s="15"/>
      <c r="D31" s="15"/>
      <c r="E31" s="15"/>
      <c r="F31" s="19"/>
      <c r="G31" s="19"/>
      <c r="H31" s="19"/>
    </row>
    <row r="32" spans="1:8" ht="32.25">
      <c r="A32" s="19"/>
      <c r="B32" s="15"/>
      <c r="C32" s="15"/>
      <c r="D32" s="15"/>
      <c r="E32" s="15"/>
      <c r="F32" s="19"/>
      <c r="G32" s="19"/>
      <c r="H32" s="19"/>
    </row>
    <row r="33" spans="1:8" ht="32.25">
      <c r="A33" s="19"/>
      <c r="B33" s="15"/>
      <c r="C33" s="15"/>
      <c r="D33" s="15"/>
      <c r="E33" s="15"/>
      <c r="F33" s="19"/>
      <c r="G33" s="19"/>
      <c r="H33" s="19"/>
    </row>
    <row r="34" spans="2:5" ht="13.5">
      <c r="B34" s="6"/>
      <c r="C34" s="6"/>
      <c r="D34" s="6"/>
      <c r="E34" s="6"/>
    </row>
  </sheetData>
  <mergeCells count="3">
    <mergeCell ref="A26:B26"/>
    <mergeCell ref="F27:G27"/>
    <mergeCell ref="E27:E28"/>
  </mergeCells>
  <printOptions/>
  <pageMargins left="0.33" right="0.17" top="0.21" bottom="0.2" header="0.17" footer="0.17"/>
  <pageSetup fitToHeight="1" fitToWidth="1" horizontalDpi="300" verticalDpi="300" orientation="landscape" paperSize="9" scale="3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N28"/>
  <sheetViews>
    <sheetView zoomScale="55" zoomScaleNormal="55" workbookViewId="0" topLeftCell="A10">
      <selection activeCell="B7" sqref="B7"/>
    </sheetView>
  </sheetViews>
  <sheetFormatPr defaultColWidth="9.00390625" defaultRowHeight="13.5"/>
  <cols>
    <col min="1" max="1" width="9.00390625" style="2" customWidth="1"/>
    <col min="2" max="2" width="46.375" style="2" customWidth="1"/>
    <col min="3" max="3" width="54.625" style="2" customWidth="1"/>
    <col min="4" max="4" width="111.375" style="2" customWidth="1"/>
    <col min="5" max="5" width="53.75390625" style="2" customWidth="1"/>
    <col min="6" max="7" width="45.625" style="2" customWidth="1"/>
    <col min="8" max="11" width="40.625" style="2" customWidth="1"/>
    <col min="12" max="12" width="90.625" style="2" customWidth="1"/>
    <col min="13" max="13" width="100.625" style="2" customWidth="1"/>
    <col min="14" max="14" width="12.25390625" style="2" customWidth="1"/>
    <col min="15" max="16384" width="9.00390625" style="2" customWidth="1"/>
  </cols>
  <sheetData>
    <row r="2" spans="2:14" ht="66" customHeight="1">
      <c r="B2" s="240" t="s">
        <v>193</v>
      </c>
      <c r="C2" s="22">
        <f>'補償金請求書'!D6</f>
        <v>0</v>
      </c>
      <c r="D2" s="19"/>
      <c r="E2" s="22"/>
      <c r="F2" s="22"/>
      <c r="G2" s="22"/>
      <c r="K2" s="7"/>
      <c r="L2" s="7"/>
      <c r="M2" s="7"/>
      <c r="N2" s="7"/>
    </row>
    <row r="3" spans="2:14" ht="32.25">
      <c r="B3" s="22" t="s">
        <v>228</v>
      </c>
      <c r="C3" s="19"/>
      <c r="D3" s="19"/>
      <c r="E3" s="19"/>
      <c r="F3" s="22"/>
      <c r="G3" s="22"/>
      <c r="K3" s="1"/>
      <c r="L3" s="1"/>
      <c r="M3" s="1"/>
      <c r="N3" s="1"/>
    </row>
    <row r="4" spans="1:14" s="12" customFormat="1" ht="39.75" customHeight="1">
      <c r="A4" s="2"/>
      <c r="B4" s="25" t="s">
        <v>55</v>
      </c>
      <c r="C4" s="72"/>
      <c r="D4" s="72"/>
      <c r="E4" s="72"/>
      <c r="F4" s="22"/>
      <c r="G4" s="22"/>
      <c r="H4" s="19"/>
      <c r="I4" s="2"/>
      <c r="J4" s="2"/>
      <c r="K4" s="10"/>
      <c r="L4" s="8"/>
      <c r="M4" s="8"/>
      <c r="N4" s="11"/>
    </row>
    <row r="5" spans="1:13" s="12" customFormat="1" ht="60" customHeight="1">
      <c r="A5" s="2"/>
      <c r="B5" s="72" t="s">
        <v>53</v>
      </c>
      <c r="C5" s="22"/>
      <c r="D5" s="22"/>
      <c r="E5" s="22"/>
      <c r="F5" s="22"/>
      <c r="G5" s="22"/>
      <c r="H5" s="19"/>
      <c r="I5" s="2"/>
      <c r="J5" s="2"/>
      <c r="K5" s="69"/>
      <c r="L5" s="62"/>
      <c r="M5" s="15"/>
    </row>
    <row r="6" spans="1:13" s="12" customFormat="1" ht="117.75" customHeight="1">
      <c r="A6" s="2"/>
      <c r="B6" s="33" t="s">
        <v>51</v>
      </c>
      <c r="C6" s="31" t="s">
        <v>76</v>
      </c>
      <c r="D6" s="99" t="s">
        <v>108</v>
      </c>
      <c r="E6" s="78" t="s">
        <v>74</v>
      </c>
      <c r="F6" s="25"/>
      <c r="G6" s="14"/>
      <c r="H6" s="14"/>
      <c r="I6" s="14"/>
      <c r="J6" s="2"/>
      <c r="K6" s="65"/>
      <c r="L6" s="70"/>
      <c r="M6" s="71"/>
    </row>
    <row r="7" spans="1:13" s="12" customFormat="1" ht="64.5" customHeight="1">
      <c r="A7" s="2"/>
      <c r="B7" s="102">
        <f>'減収計算書'!H8</f>
        <v>0</v>
      </c>
      <c r="C7" s="102">
        <f>'減収計算書'!I8</f>
        <v>0</v>
      </c>
      <c r="D7" s="103">
        <f>'減収計算書'!J8</f>
        <v>0</v>
      </c>
      <c r="E7" s="102">
        <f>B7-C7-D7</f>
        <v>0</v>
      </c>
      <c r="F7" s="25"/>
      <c r="G7" s="14"/>
      <c r="H7" s="19"/>
      <c r="I7" s="2"/>
      <c r="J7" s="2"/>
      <c r="K7" s="65"/>
      <c r="L7" s="66"/>
      <c r="M7" s="71"/>
    </row>
    <row r="8" spans="1:13" s="12" customFormat="1" ht="64.5" customHeight="1">
      <c r="A8" s="2"/>
      <c r="B8" s="79"/>
      <c r="C8" s="27"/>
      <c r="D8" s="27"/>
      <c r="E8" s="60"/>
      <c r="F8" s="25"/>
      <c r="G8" s="14"/>
      <c r="H8" s="19"/>
      <c r="I8" s="2"/>
      <c r="J8" s="2"/>
      <c r="K8" s="65"/>
      <c r="L8" s="66"/>
      <c r="M8" s="13"/>
    </row>
    <row r="9" spans="1:13" s="12" customFormat="1" ht="64.5" customHeight="1">
      <c r="A9" s="2"/>
      <c r="B9" s="25" t="s">
        <v>77</v>
      </c>
      <c r="C9" s="25"/>
      <c r="D9" s="25"/>
      <c r="E9" s="25"/>
      <c r="F9" s="25"/>
      <c r="G9" s="14"/>
      <c r="H9" s="19"/>
      <c r="I9" s="2"/>
      <c r="J9" s="2"/>
      <c r="K9" s="65"/>
      <c r="L9" s="66"/>
      <c r="M9" s="13"/>
    </row>
    <row r="10" spans="1:13" s="12" customFormat="1" ht="63" customHeight="1">
      <c r="A10" s="2"/>
      <c r="B10" s="25" t="s">
        <v>78</v>
      </c>
      <c r="C10" s="25"/>
      <c r="D10" s="25"/>
      <c r="E10" s="73"/>
      <c r="F10" s="22"/>
      <c r="G10" s="22"/>
      <c r="H10" s="19"/>
      <c r="I10" s="2"/>
      <c r="J10" s="2"/>
      <c r="K10" s="65"/>
      <c r="L10" s="66"/>
      <c r="M10" s="13"/>
    </row>
    <row r="11" spans="1:13" s="12" customFormat="1" ht="63" customHeight="1">
      <c r="A11" s="2"/>
      <c r="B11" s="25"/>
      <c r="C11" s="25"/>
      <c r="D11" s="25"/>
      <c r="E11" s="73"/>
      <c r="F11" s="22"/>
      <c r="G11" s="22"/>
      <c r="H11" s="19"/>
      <c r="I11" s="2"/>
      <c r="J11" s="2"/>
      <c r="K11" s="65"/>
      <c r="L11" s="66"/>
      <c r="M11" s="13"/>
    </row>
    <row r="12" spans="1:13" s="12" customFormat="1" ht="64.5" customHeight="1">
      <c r="A12" s="2"/>
      <c r="B12" s="73"/>
      <c r="C12" s="73"/>
      <c r="D12" s="73"/>
      <c r="E12" s="25"/>
      <c r="F12" s="22"/>
      <c r="G12" s="22"/>
      <c r="H12" s="19"/>
      <c r="I12" s="2"/>
      <c r="J12" s="2"/>
      <c r="K12" s="65"/>
      <c r="L12" s="66"/>
      <c r="M12" s="13"/>
    </row>
    <row r="13" spans="1:13" s="12" customFormat="1" ht="64.5" customHeight="1" thickBot="1">
      <c r="A13" s="2"/>
      <c r="B13" s="176" t="s">
        <v>52</v>
      </c>
      <c r="C13" s="80" t="s">
        <v>72</v>
      </c>
      <c r="D13" s="81" t="s">
        <v>75</v>
      </c>
      <c r="E13" s="73"/>
      <c r="F13" s="55"/>
      <c r="G13" s="57"/>
      <c r="H13" s="57"/>
      <c r="I13" s="57"/>
      <c r="J13" s="2"/>
      <c r="K13" s="65"/>
      <c r="L13" s="66"/>
      <c r="M13" s="13"/>
    </row>
    <row r="14" spans="1:13" s="12" customFormat="1" ht="64.5" customHeight="1" thickBot="1" thickTop="1">
      <c r="A14" s="2"/>
      <c r="B14" s="104">
        <f>E7</f>
        <v>0</v>
      </c>
      <c r="C14" s="106">
        <f>'減収計算書'!D39</f>
      </c>
      <c r="D14" s="105">
        <f>'減収計算書'!G39</f>
      </c>
      <c r="E14" s="25"/>
      <c r="F14" s="25"/>
      <c r="G14" s="14"/>
      <c r="H14" s="14"/>
      <c r="I14" s="14"/>
      <c r="J14" s="2"/>
      <c r="K14" s="65"/>
      <c r="L14" s="66"/>
      <c r="M14" s="13"/>
    </row>
    <row r="15" spans="1:13" s="12" customFormat="1" ht="64.5" customHeight="1" thickTop="1">
      <c r="A15" s="2"/>
      <c r="B15" s="25"/>
      <c r="C15" s="72"/>
      <c r="D15" s="72" t="s">
        <v>62</v>
      </c>
      <c r="E15" s="25"/>
      <c r="F15" s="22"/>
      <c r="G15" s="22"/>
      <c r="H15" s="19"/>
      <c r="I15" s="2"/>
      <c r="J15" s="2"/>
      <c r="K15" s="65"/>
      <c r="L15" s="66"/>
      <c r="M15" s="13"/>
    </row>
    <row r="16" spans="1:13" s="12" customFormat="1" ht="93" customHeight="1">
      <c r="A16" s="2"/>
      <c r="B16" s="372" t="s">
        <v>81</v>
      </c>
      <c r="C16" s="372"/>
      <c r="D16" s="372"/>
      <c r="E16" s="372"/>
      <c r="F16" s="372"/>
      <c r="G16" s="22"/>
      <c r="H16" s="19"/>
      <c r="I16" s="2"/>
      <c r="J16" s="2"/>
      <c r="K16" s="65"/>
      <c r="L16" s="66"/>
      <c r="M16" s="13"/>
    </row>
    <row r="17" spans="1:13" s="12" customFormat="1" ht="64.5" customHeight="1">
      <c r="A17" s="63"/>
      <c r="B17" s="89" t="s">
        <v>82</v>
      </c>
      <c r="C17" s="64"/>
      <c r="D17" s="64"/>
      <c r="E17" s="56"/>
      <c r="F17" s="58"/>
      <c r="G17" s="58"/>
      <c r="H17" s="64"/>
      <c r="I17" s="63"/>
      <c r="J17" s="63"/>
      <c r="K17" s="65"/>
      <c r="L17" s="66"/>
      <c r="M17" s="64"/>
    </row>
    <row r="18" spans="1:13" s="12" customFormat="1" ht="64.5" customHeight="1">
      <c r="A18" s="63"/>
      <c r="B18" s="394"/>
      <c r="C18" s="394"/>
      <c r="D18" s="394"/>
      <c r="E18" s="394"/>
      <c r="F18" s="56"/>
      <c r="G18" s="56"/>
      <c r="H18" s="64"/>
      <c r="I18" s="63"/>
      <c r="J18" s="63"/>
      <c r="K18" s="65"/>
      <c r="L18" s="66"/>
      <c r="M18" s="64"/>
    </row>
    <row r="19" spans="1:13" s="12" customFormat="1" ht="64.5" customHeight="1">
      <c r="A19" s="63"/>
      <c r="B19" s="56"/>
      <c r="C19" s="64"/>
      <c r="D19" s="64"/>
      <c r="E19" s="58"/>
      <c r="F19" s="64"/>
      <c r="G19" s="56"/>
      <c r="H19" s="64"/>
      <c r="I19" s="63"/>
      <c r="J19" s="63"/>
      <c r="K19" s="65"/>
      <c r="L19" s="66"/>
      <c r="M19" s="64"/>
    </row>
    <row r="20" spans="1:13" s="12" customFormat="1" ht="64.5" customHeight="1">
      <c r="A20" s="63"/>
      <c r="B20" s="56"/>
      <c r="C20" s="64"/>
      <c r="D20" s="64"/>
      <c r="E20" s="58"/>
      <c r="F20" s="58"/>
      <c r="G20" s="56"/>
      <c r="H20" s="64"/>
      <c r="I20" s="63"/>
      <c r="J20" s="63"/>
      <c r="K20" s="65"/>
      <c r="L20" s="66"/>
      <c r="M20" s="64"/>
    </row>
    <row r="21" spans="1:13" s="12" customFormat="1" ht="64.5" customHeight="1">
      <c r="A21" s="59"/>
      <c r="B21" s="59"/>
      <c r="C21" s="59"/>
      <c r="D21" s="59"/>
      <c r="E21" s="60"/>
      <c r="F21" s="67"/>
      <c r="G21" s="67"/>
      <c r="H21" s="67"/>
      <c r="I21" s="68"/>
      <c r="J21" s="65"/>
      <c r="K21" s="65"/>
      <c r="L21" s="66"/>
      <c r="M21" s="64"/>
    </row>
    <row r="22" spans="1:13" s="12" customFormat="1" ht="64.5" customHeight="1">
      <c r="A22" s="395"/>
      <c r="B22" s="395"/>
      <c r="C22" s="59"/>
      <c r="D22" s="59"/>
      <c r="E22" s="60"/>
      <c r="F22" s="67"/>
      <c r="G22" s="67"/>
      <c r="H22" s="67"/>
      <c r="I22" s="68"/>
      <c r="J22" s="65"/>
      <c r="K22" s="65"/>
      <c r="L22" s="66"/>
      <c r="M22" s="64"/>
    </row>
    <row r="23" spans="1:14" s="12" customFormat="1" ht="30" customHeight="1">
      <c r="A23" s="59"/>
      <c r="B23" s="59"/>
      <c r="C23" s="59"/>
      <c r="D23" s="59"/>
      <c r="E23" s="60"/>
      <c r="F23" s="60"/>
      <c r="G23" s="60"/>
      <c r="H23" s="60"/>
      <c r="I23" s="61"/>
      <c r="J23" s="62"/>
      <c r="K23" s="396"/>
      <c r="L23" s="396"/>
      <c r="M23" s="17"/>
      <c r="N23" s="17"/>
    </row>
    <row r="24" spans="2:14" ht="32.25">
      <c r="B24" s="19"/>
      <c r="C24" s="19"/>
      <c r="D24" s="19"/>
      <c r="E24" s="15"/>
      <c r="F24" s="15"/>
      <c r="G24" s="15"/>
      <c r="H24" s="15"/>
      <c r="I24" s="367"/>
      <c r="J24" s="367"/>
      <c r="K24" s="367"/>
      <c r="L24" s="15"/>
      <c r="M24" s="367"/>
      <c r="N24" s="367"/>
    </row>
    <row r="25" spans="1:14" ht="32.25">
      <c r="A25" s="19"/>
      <c r="B25" s="19"/>
      <c r="C25" s="19"/>
      <c r="D25" s="19"/>
      <c r="E25" s="15"/>
      <c r="F25" s="15"/>
      <c r="G25" s="15"/>
      <c r="H25" s="15"/>
      <c r="I25" s="367"/>
      <c r="J25" s="367"/>
      <c r="K25" s="367"/>
      <c r="L25" s="15"/>
      <c r="M25" s="367"/>
      <c r="N25" s="367"/>
    </row>
    <row r="26" spans="1:14" ht="32.25">
      <c r="A26" s="19"/>
      <c r="B26" s="19"/>
      <c r="C26" s="19"/>
      <c r="D26" s="19"/>
      <c r="E26" s="15"/>
      <c r="F26" s="15"/>
      <c r="G26" s="15"/>
      <c r="H26" s="15"/>
      <c r="I26" s="367"/>
      <c r="J26" s="367"/>
      <c r="K26" s="367"/>
      <c r="L26" s="15"/>
      <c r="M26" s="367"/>
      <c r="N26" s="367"/>
    </row>
    <row r="27" spans="1:14" ht="32.25">
      <c r="A27" s="19"/>
      <c r="B27" s="19"/>
      <c r="C27" s="19"/>
      <c r="D27" s="19"/>
      <c r="E27" s="15"/>
      <c r="F27" s="15"/>
      <c r="G27" s="15"/>
      <c r="H27" s="15"/>
      <c r="I27" s="367"/>
      <c r="J27" s="367"/>
      <c r="K27" s="367"/>
      <c r="L27" s="15"/>
      <c r="M27" s="367"/>
      <c r="N27" s="367"/>
    </row>
    <row r="28" spans="5:14" ht="13.5">
      <c r="E28" s="6"/>
      <c r="F28" s="6"/>
      <c r="G28" s="6"/>
      <c r="H28" s="6"/>
      <c r="I28" s="368"/>
      <c r="J28" s="368"/>
      <c r="K28" s="368"/>
      <c r="L28" s="6"/>
      <c r="M28" s="368"/>
      <c r="N28" s="368"/>
    </row>
  </sheetData>
  <mergeCells count="14">
    <mergeCell ref="B16:F16"/>
    <mergeCell ref="M28:N28"/>
    <mergeCell ref="M24:N24"/>
    <mergeCell ref="M25:N25"/>
    <mergeCell ref="I28:K28"/>
    <mergeCell ref="I24:K24"/>
    <mergeCell ref="I25:K25"/>
    <mergeCell ref="I26:K26"/>
    <mergeCell ref="I27:K27"/>
    <mergeCell ref="K23:L23"/>
    <mergeCell ref="M26:N26"/>
    <mergeCell ref="M27:N27"/>
    <mergeCell ref="B18:E18"/>
    <mergeCell ref="A22:B22"/>
  </mergeCells>
  <printOptions/>
  <pageMargins left="0.33" right="0.17" top="0.21" bottom="0.2" header="0.17" footer="0.17"/>
  <pageSetup fitToHeight="1" fitToWidth="1" horizontalDpi="300" verticalDpi="300" orientation="landscape" paperSize="9" scale="4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zoomScale="70" zoomScaleNormal="70" workbookViewId="0" topLeftCell="A4">
      <selection activeCell="P7" sqref="P7"/>
    </sheetView>
  </sheetViews>
  <sheetFormatPr defaultColWidth="9.00390625" defaultRowHeight="13.5"/>
  <cols>
    <col min="1" max="1" width="14.00390625" style="0" customWidth="1"/>
    <col min="2" max="2" width="13.75390625" style="0" customWidth="1"/>
    <col min="3" max="3" width="12.625" style="0" customWidth="1"/>
    <col min="4" max="4" width="13.00390625" style="0" customWidth="1"/>
    <col min="5" max="7" width="12.625" style="0" customWidth="1"/>
    <col min="8" max="8" width="13.25390625" style="0" customWidth="1"/>
    <col min="9" max="9" width="13.625" style="0" customWidth="1"/>
    <col min="10" max="10" width="12.00390625" style="0" customWidth="1"/>
    <col min="11" max="12" width="12.625" style="0" customWidth="1"/>
    <col min="13" max="13" width="14.375" style="0" customWidth="1"/>
    <col min="14" max="14" width="12.625" style="0" customWidth="1"/>
    <col min="15" max="15" width="16.25390625" style="0" customWidth="1"/>
    <col min="16" max="16" width="16.125" style="0" customWidth="1"/>
    <col min="17" max="17" width="13.625" style="0" customWidth="1"/>
    <col min="18" max="18" width="26.625" style="0" customWidth="1"/>
    <col min="20" max="20" width="11.75390625" style="0" bestFit="1" customWidth="1"/>
  </cols>
  <sheetData>
    <row r="1" spans="1:5" ht="28.5">
      <c r="A1" s="185" t="s">
        <v>230</v>
      </c>
      <c r="B1" s="186"/>
      <c r="C1" s="186"/>
      <c r="D1" s="187"/>
      <c r="E1" s="187"/>
    </row>
    <row r="2" spans="1:14" ht="17.25">
      <c r="A2" s="188"/>
      <c r="M2" s="28"/>
      <c r="N2" s="189"/>
    </row>
    <row r="3" spans="1:15" ht="18.75">
      <c r="A3" s="190" t="s">
        <v>185</v>
      </c>
      <c r="B3" s="190"/>
      <c r="C3" s="190"/>
      <c r="D3" s="190"/>
      <c r="E3" s="190"/>
      <c r="F3" s="190"/>
      <c r="G3" s="190"/>
      <c r="H3" s="190"/>
      <c r="I3" s="190"/>
      <c r="J3" s="190"/>
      <c r="K3" s="190"/>
      <c r="L3" s="190"/>
      <c r="M3" s="190"/>
      <c r="N3" s="191"/>
      <c r="O3" s="191"/>
    </row>
    <row r="4" spans="1:20" ht="15" thickBot="1">
      <c r="A4" s="397"/>
      <c r="B4" s="397"/>
      <c r="C4" s="397"/>
      <c r="D4" s="397"/>
      <c r="E4" s="397"/>
      <c r="F4" s="397"/>
      <c r="G4" s="397"/>
      <c r="H4" s="397"/>
      <c r="I4" s="192"/>
      <c r="J4" s="192"/>
      <c r="K4" s="192"/>
      <c r="L4" s="192"/>
      <c r="M4" s="192"/>
      <c r="N4" s="193"/>
      <c r="O4" s="193"/>
      <c r="S4" s="194" t="s">
        <v>154</v>
      </c>
      <c r="T4" s="194"/>
    </row>
    <row r="5" spans="1:20" ht="42" customHeight="1">
      <c r="A5" s="398" t="s">
        <v>155</v>
      </c>
      <c r="B5" s="399"/>
      <c r="C5" s="399"/>
      <c r="D5" s="399"/>
      <c r="E5" s="399"/>
      <c r="F5" s="399"/>
      <c r="G5" s="399"/>
      <c r="H5" s="400"/>
      <c r="I5" s="195" t="s">
        <v>156</v>
      </c>
      <c r="J5" s="401" t="s">
        <v>157</v>
      </c>
      <c r="K5" s="402"/>
      <c r="L5" s="403"/>
      <c r="M5" s="404" t="s">
        <v>158</v>
      </c>
      <c r="N5" s="63"/>
      <c r="O5" s="28"/>
      <c r="S5" s="196">
        <f>E8</f>
        <v>0</v>
      </c>
      <c r="T5" s="196">
        <f>E6</f>
        <v>18</v>
      </c>
    </row>
    <row r="6" spans="1:23" ht="21" customHeight="1">
      <c r="A6" s="407">
        <v>22</v>
      </c>
      <c r="B6" s="409">
        <v>21</v>
      </c>
      <c r="C6" s="409">
        <v>20</v>
      </c>
      <c r="D6" s="409">
        <v>19</v>
      </c>
      <c r="E6" s="409">
        <v>18</v>
      </c>
      <c r="F6" s="411" t="s">
        <v>159</v>
      </c>
      <c r="G6" s="411" t="s">
        <v>160</v>
      </c>
      <c r="H6" s="197" t="s">
        <v>161</v>
      </c>
      <c r="I6" s="198" t="s">
        <v>162</v>
      </c>
      <c r="J6" s="413" t="s">
        <v>163</v>
      </c>
      <c r="K6" s="414"/>
      <c r="L6" s="415"/>
      <c r="M6" s="405"/>
      <c r="N6" s="199"/>
      <c r="O6" s="28"/>
      <c r="S6" s="200">
        <f>D8</f>
        <v>0</v>
      </c>
      <c r="T6" s="200">
        <f>D6</f>
        <v>19</v>
      </c>
      <c r="U6" s="28"/>
      <c r="V6" s="28"/>
      <c r="W6" s="28"/>
    </row>
    <row r="7" spans="1:23" ht="14.25">
      <c r="A7" s="408"/>
      <c r="B7" s="410"/>
      <c r="C7" s="410"/>
      <c r="D7" s="410"/>
      <c r="E7" s="410"/>
      <c r="F7" s="412"/>
      <c r="G7" s="412"/>
      <c r="H7" s="201" t="s">
        <v>164</v>
      </c>
      <c r="I7" s="202" t="s">
        <v>165</v>
      </c>
      <c r="J7" s="416" t="s">
        <v>166</v>
      </c>
      <c r="K7" s="417"/>
      <c r="L7" s="418"/>
      <c r="M7" s="406"/>
      <c r="N7" s="203"/>
      <c r="O7" s="28"/>
      <c r="S7" s="200">
        <f>C8</f>
        <v>0</v>
      </c>
      <c r="T7" s="200">
        <f>C6</f>
        <v>20</v>
      </c>
      <c r="U7" s="204"/>
      <c r="V7" s="28"/>
      <c r="W7" s="28"/>
    </row>
    <row r="8" spans="1:23" ht="27" customHeight="1">
      <c r="A8" s="419"/>
      <c r="B8" s="421"/>
      <c r="C8" s="421"/>
      <c r="D8" s="421"/>
      <c r="E8" s="421"/>
      <c r="F8" s="205">
        <f>MAX(A8:E8)</f>
        <v>0</v>
      </c>
      <c r="G8" s="206">
        <f>MIN(A8:E8)</f>
        <v>0</v>
      </c>
      <c r="H8" s="423">
        <f>ROUND((SUM(A8:E8)-F8-G8)/3,0)</f>
        <v>0</v>
      </c>
      <c r="I8" s="425"/>
      <c r="J8" s="427"/>
      <c r="K8" s="428"/>
      <c r="L8" s="429"/>
      <c r="M8" s="433">
        <f>H8-I8-J8</f>
        <v>0</v>
      </c>
      <c r="N8" s="207"/>
      <c r="O8" s="28"/>
      <c r="S8" s="200">
        <f>B8</f>
        <v>0</v>
      </c>
      <c r="T8" s="200">
        <f>B6</f>
        <v>21</v>
      </c>
      <c r="U8" s="204"/>
      <c r="V8" s="28"/>
      <c r="W8" s="28"/>
    </row>
    <row r="9" spans="1:23" ht="31.5" customHeight="1" thickBot="1">
      <c r="A9" s="420"/>
      <c r="B9" s="422"/>
      <c r="C9" s="422"/>
      <c r="D9" s="422"/>
      <c r="E9" s="422"/>
      <c r="F9" s="208">
        <f>IF(F8=A8,A$6,IF(F8=B8,B$6,IF(F8=C8,C$6,IF(F8=D8,D$6,IF(F8=E8,E$6,0)))))</f>
        <v>22</v>
      </c>
      <c r="G9" s="209">
        <f>IF(G8=A8,A$6,IF(G8=B8,B$6,IF(G8=C8,C$6,IF(G8=D8,D$6,IF(G8=E8,E$6,0)))))</f>
        <v>22</v>
      </c>
      <c r="H9" s="424"/>
      <c r="I9" s="426"/>
      <c r="J9" s="430"/>
      <c r="K9" s="431"/>
      <c r="L9" s="432"/>
      <c r="M9" s="434"/>
      <c r="N9" s="210"/>
      <c r="O9" s="28"/>
      <c r="S9" s="200">
        <f>A8</f>
        <v>0</v>
      </c>
      <c r="T9" s="200">
        <f>A6</f>
        <v>22</v>
      </c>
      <c r="U9" s="204"/>
      <c r="V9" s="28"/>
      <c r="W9" s="28"/>
    </row>
    <row r="10" spans="1:23" ht="14.25">
      <c r="A10" s="211"/>
      <c r="B10" s="211"/>
      <c r="C10" s="211"/>
      <c r="D10" s="211"/>
      <c r="E10" s="211"/>
      <c r="F10" s="212"/>
      <c r="G10" s="212"/>
      <c r="H10" s="212"/>
      <c r="I10" s="212"/>
      <c r="J10" s="212"/>
      <c r="K10" s="212"/>
      <c r="L10" s="212"/>
      <c r="M10" s="212"/>
      <c r="N10" s="213"/>
      <c r="O10" s="213"/>
      <c r="S10" s="28"/>
      <c r="T10" s="214"/>
      <c r="U10" s="204"/>
      <c r="V10" s="28"/>
      <c r="W10" s="28"/>
    </row>
    <row r="11" spans="1:23" ht="24.75" customHeight="1">
      <c r="A11" s="190" t="s">
        <v>167</v>
      </c>
      <c r="B11" s="190"/>
      <c r="C11" s="215" t="s">
        <v>168</v>
      </c>
      <c r="D11" s="190"/>
      <c r="E11" s="190"/>
      <c r="F11" s="190"/>
      <c r="G11" s="190"/>
      <c r="H11" s="190"/>
      <c r="I11" s="190"/>
      <c r="J11" s="190"/>
      <c r="K11" s="190"/>
      <c r="L11" s="190"/>
      <c r="M11" s="190"/>
      <c r="N11" s="191"/>
      <c r="O11" s="191"/>
      <c r="S11" s="28"/>
      <c r="T11" s="214"/>
      <c r="U11" s="204"/>
      <c r="V11" s="28"/>
      <c r="W11" s="28"/>
    </row>
    <row r="12" spans="1:23" ht="23.25" customHeight="1">
      <c r="A12" s="190"/>
      <c r="B12" s="190"/>
      <c r="C12" s="215" t="s">
        <v>169</v>
      </c>
      <c r="D12" s="190"/>
      <c r="E12" s="190"/>
      <c r="F12" s="190"/>
      <c r="G12" s="190"/>
      <c r="H12" s="190"/>
      <c r="I12" s="190"/>
      <c r="J12" s="190"/>
      <c r="K12" s="190"/>
      <c r="L12" s="190"/>
      <c r="M12" s="190"/>
      <c r="N12" s="190"/>
      <c r="O12" s="190"/>
      <c r="S12" s="28"/>
      <c r="T12" s="28"/>
      <c r="U12" s="28"/>
      <c r="V12" s="28"/>
      <c r="W12" s="28"/>
    </row>
    <row r="13" spans="1:23" ht="18.75">
      <c r="A13" s="216"/>
      <c r="B13" s="190"/>
      <c r="C13" s="215"/>
      <c r="D13" s="190"/>
      <c r="E13" s="190"/>
      <c r="F13" s="190"/>
      <c r="G13" s="190"/>
      <c r="H13" s="190"/>
      <c r="I13" s="190"/>
      <c r="J13" s="190"/>
      <c r="K13" s="190"/>
      <c r="L13" s="190"/>
      <c r="M13" s="190"/>
      <c r="N13" s="190"/>
      <c r="O13" s="190"/>
      <c r="S13" s="28"/>
      <c r="T13" s="28"/>
      <c r="U13" s="28"/>
      <c r="V13" s="28"/>
      <c r="W13" s="28"/>
    </row>
    <row r="14" spans="1:23" ht="21.75" customHeight="1" thickBot="1">
      <c r="A14" s="86" t="s">
        <v>186</v>
      </c>
      <c r="J14" s="29"/>
      <c r="K14" s="29"/>
      <c r="L14" s="29"/>
      <c r="M14" s="29"/>
      <c r="N14" s="29"/>
      <c r="P14" s="217" t="s">
        <v>170</v>
      </c>
      <c r="S14" s="28"/>
      <c r="T14" s="28"/>
      <c r="U14" s="28"/>
      <c r="V14" s="28"/>
      <c r="W14" s="28"/>
    </row>
    <row r="15" spans="1:17" ht="27" customHeight="1">
      <c r="A15" s="218">
        <f>IF(ISERROR(VLOOKUP(A17,$S$5:$T$9,2,FALSE)),"",VLOOKUP(A17,$S$5:$T$9,2,FALSE))</f>
      </c>
      <c r="B15" s="219">
        <f>A15</f>
      </c>
      <c r="C15" s="435" t="s">
        <v>171</v>
      </c>
      <c r="D15" s="437" t="s">
        <v>172</v>
      </c>
      <c r="E15" s="438"/>
      <c r="F15" s="438"/>
      <c r="G15" s="438"/>
      <c r="H15" s="439"/>
      <c r="I15" s="440" t="s">
        <v>173</v>
      </c>
      <c r="J15" s="437" t="s">
        <v>174</v>
      </c>
      <c r="K15" s="438"/>
      <c r="L15" s="438"/>
      <c r="M15" s="438"/>
      <c r="N15" s="439"/>
      <c r="O15" s="435" t="s">
        <v>175</v>
      </c>
      <c r="P15" s="443" t="s">
        <v>176</v>
      </c>
      <c r="Q15" s="445" t="s">
        <v>177</v>
      </c>
    </row>
    <row r="16" spans="1:17" ht="33.75" customHeight="1">
      <c r="A16" s="220" t="s">
        <v>187</v>
      </c>
      <c r="B16" s="221" t="s">
        <v>188</v>
      </c>
      <c r="C16" s="436"/>
      <c r="D16" s="222"/>
      <c r="E16" s="447" t="s">
        <v>178</v>
      </c>
      <c r="F16" s="448"/>
      <c r="G16" s="448"/>
      <c r="H16" s="449"/>
      <c r="I16" s="441"/>
      <c r="J16" s="223"/>
      <c r="K16" s="450" t="s">
        <v>178</v>
      </c>
      <c r="L16" s="451"/>
      <c r="M16" s="451"/>
      <c r="N16" s="452"/>
      <c r="O16" s="442"/>
      <c r="P16" s="444"/>
      <c r="Q16" s="446"/>
    </row>
    <row r="17" spans="1:17" ht="27" customHeight="1">
      <c r="A17" s="419">
        <f>IF(ISERROR(SMALL($A$8:$E$9,2)),"",SMALL($A$8:$E$9,2))</f>
      </c>
      <c r="B17" s="421"/>
      <c r="C17" s="455">
        <f>IF(ISERROR(A17-B17),"",A17-B17)</f>
      </c>
      <c r="D17" s="224" t="s">
        <v>179</v>
      </c>
      <c r="E17" s="225"/>
      <c r="F17" s="225"/>
      <c r="G17" s="225"/>
      <c r="H17" s="225"/>
      <c r="I17" s="455">
        <f>SUM(E17:H20)</f>
        <v>0</v>
      </c>
      <c r="J17" s="224" t="s">
        <v>179</v>
      </c>
      <c r="K17" s="226"/>
      <c r="L17" s="226"/>
      <c r="M17" s="226"/>
      <c r="N17" s="227"/>
      <c r="O17" s="458">
        <f>IF(ISERROR(SUM(K17:N20)),"",SUM(K17:N20))</f>
        <v>0</v>
      </c>
      <c r="P17" s="461">
        <f>IF(ISERROR(C17+I17-O17),"",C17+I17-O17)</f>
      </c>
      <c r="Q17" s="464">
        <f>IF(ISERROR(ROUND(P17/A17,3)),"",ROUND(P17/A17,3))</f>
      </c>
    </row>
    <row r="18" spans="1:17" ht="27" customHeight="1">
      <c r="A18" s="453"/>
      <c r="B18" s="454"/>
      <c r="C18" s="456"/>
      <c r="D18" s="228" t="s">
        <v>180</v>
      </c>
      <c r="E18" s="229"/>
      <c r="F18" s="229"/>
      <c r="G18" s="229"/>
      <c r="H18" s="229"/>
      <c r="I18" s="456"/>
      <c r="J18" s="228" t="s">
        <v>180</v>
      </c>
      <c r="K18" s="229"/>
      <c r="L18" s="229"/>
      <c r="M18" s="229"/>
      <c r="N18" s="230"/>
      <c r="O18" s="459"/>
      <c r="P18" s="462"/>
      <c r="Q18" s="465"/>
    </row>
    <row r="19" spans="1:17" ht="27" customHeight="1">
      <c r="A19" s="453"/>
      <c r="B19" s="454"/>
      <c r="C19" s="456"/>
      <c r="D19" s="231" t="s">
        <v>179</v>
      </c>
      <c r="E19" s="226"/>
      <c r="F19" s="226"/>
      <c r="G19" s="226"/>
      <c r="H19" s="226"/>
      <c r="I19" s="456"/>
      <c r="J19" s="231" t="s">
        <v>179</v>
      </c>
      <c r="K19" s="226"/>
      <c r="L19" s="226"/>
      <c r="M19" s="226"/>
      <c r="N19" s="227"/>
      <c r="O19" s="459"/>
      <c r="P19" s="462"/>
      <c r="Q19" s="465"/>
    </row>
    <row r="20" spans="1:17" ht="27" customHeight="1" thickBot="1">
      <c r="A20" s="420"/>
      <c r="B20" s="422"/>
      <c r="C20" s="457"/>
      <c r="D20" s="232" t="s">
        <v>180</v>
      </c>
      <c r="E20" s="233"/>
      <c r="F20" s="233"/>
      <c r="G20" s="233"/>
      <c r="H20" s="233"/>
      <c r="I20" s="457"/>
      <c r="J20" s="232" t="s">
        <v>180</v>
      </c>
      <c r="K20" s="233"/>
      <c r="L20" s="233"/>
      <c r="M20" s="233"/>
      <c r="N20" s="234"/>
      <c r="O20" s="460"/>
      <c r="P20" s="463"/>
      <c r="Q20" s="466"/>
    </row>
    <row r="21" spans="1:17" ht="14.25" thickBot="1">
      <c r="A21" s="2"/>
      <c r="B21" s="2"/>
      <c r="Q21" s="235"/>
    </row>
    <row r="22" spans="1:17" ht="24.75" customHeight="1">
      <c r="A22" s="218">
        <f>IF(ISERROR(VLOOKUP(A24,$S$5:$T$9,2,FALSE)),"",VLOOKUP(A24,$S$5:$T$9,2,FALSE))</f>
      </c>
      <c r="B22" s="219">
        <f>A22</f>
      </c>
      <c r="C22" s="435" t="s">
        <v>171</v>
      </c>
      <c r="D22" s="437" t="s">
        <v>172</v>
      </c>
      <c r="E22" s="438"/>
      <c r="F22" s="438"/>
      <c r="G22" s="438"/>
      <c r="H22" s="439"/>
      <c r="I22" s="440" t="s">
        <v>173</v>
      </c>
      <c r="J22" s="437" t="s">
        <v>174</v>
      </c>
      <c r="K22" s="438"/>
      <c r="L22" s="438"/>
      <c r="M22" s="438"/>
      <c r="N22" s="439"/>
      <c r="O22" s="435" t="s">
        <v>175</v>
      </c>
      <c r="P22" s="443" t="s">
        <v>176</v>
      </c>
      <c r="Q22" s="445" t="s">
        <v>177</v>
      </c>
    </row>
    <row r="23" spans="1:17" ht="36.75" customHeight="1">
      <c r="A23" s="220" t="s">
        <v>187</v>
      </c>
      <c r="B23" s="221" t="s">
        <v>188</v>
      </c>
      <c r="C23" s="436"/>
      <c r="D23" s="222"/>
      <c r="E23" s="450" t="s">
        <v>178</v>
      </c>
      <c r="F23" s="451"/>
      <c r="G23" s="451"/>
      <c r="H23" s="452"/>
      <c r="I23" s="441"/>
      <c r="J23" s="223"/>
      <c r="K23" s="450" t="s">
        <v>178</v>
      </c>
      <c r="L23" s="451"/>
      <c r="M23" s="451"/>
      <c r="N23" s="452"/>
      <c r="O23" s="442"/>
      <c r="P23" s="444"/>
      <c r="Q23" s="446"/>
    </row>
    <row r="24" spans="1:17" ht="27" customHeight="1">
      <c r="A24" s="419">
        <f>IF(ISERROR(SMALL($A$8:$E$9,3)),"",SMALL($A$8:$E$9,3))</f>
      </c>
      <c r="B24" s="421"/>
      <c r="C24" s="455">
        <f>IF(ISERROR(A24-B24),"",A24-B24)</f>
      </c>
      <c r="D24" s="231" t="s">
        <v>179</v>
      </c>
      <c r="E24" s="226"/>
      <c r="F24" s="226"/>
      <c r="G24" s="226"/>
      <c r="H24" s="226"/>
      <c r="I24" s="456">
        <f>SUM(E24:H27)</f>
        <v>0</v>
      </c>
      <c r="J24" s="231" t="s">
        <v>179</v>
      </c>
      <c r="K24" s="226"/>
      <c r="L24" s="226"/>
      <c r="M24" s="226"/>
      <c r="N24" s="227"/>
      <c r="O24" s="458">
        <f>IF(ISERROR(SUM(K24:N27)),"",SUM(K24:N27))</f>
        <v>0</v>
      </c>
      <c r="P24" s="461">
        <f>IF(ISERROR(C24+I24-O24),"",C24+I24-O24)</f>
      </c>
      <c r="Q24" s="464">
        <f>IF(ISERROR(ROUND(P24/A24,3)),"",ROUND(P24/A24,3))</f>
      </c>
    </row>
    <row r="25" spans="1:17" ht="27" customHeight="1">
      <c r="A25" s="453"/>
      <c r="B25" s="454"/>
      <c r="C25" s="456"/>
      <c r="D25" s="228" t="s">
        <v>180</v>
      </c>
      <c r="E25" s="229"/>
      <c r="F25" s="229"/>
      <c r="G25" s="229"/>
      <c r="H25" s="229"/>
      <c r="I25" s="456"/>
      <c r="J25" s="228" t="s">
        <v>180</v>
      </c>
      <c r="K25" s="229"/>
      <c r="L25" s="229"/>
      <c r="M25" s="229"/>
      <c r="N25" s="230"/>
      <c r="O25" s="459"/>
      <c r="P25" s="462"/>
      <c r="Q25" s="465"/>
    </row>
    <row r="26" spans="1:17" ht="27" customHeight="1">
      <c r="A26" s="453"/>
      <c r="B26" s="454"/>
      <c r="C26" s="456"/>
      <c r="D26" s="231" t="s">
        <v>179</v>
      </c>
      <c r="E26" s="226"/>
      <c r="F26" s="226"/>
      <c r="G26" s="226"/>
      <c r="H26" s="226"/>
      <c r="I26" s="456"/>
      <c r="J26" s="231" t="s">
        <v>179</v>
      </c>
      <c r="K26" s="226"/>
      <c r="L26" s="226"/>
      <c r="M26" s="226"/>
      <c r="N26" s="227"/>
      <c r="O26" s="459"/>
      <c r="P26" s="462"/>
      <c r="Q26" s="465"/>
    </row>
    <row r="27" spans="1:17" ht="27" customHeight="1" thickBot="1">
      <c r="A27" s="420"/>
      <c r="B27" s="422"/>
      <c r="C27" s="457"/>
      <c r="D27" s="232" t="s">
        <v>180</v>
      </c>
      <c r="E27" s="233"/>
      <c r="F27" s="233"/>
      <c r="G27" s="233"/>
      <c r="H27" s="233"/>
      <c r="I27" s="457"/>
      <c r="J27" s="232" t="s">
        <v>180</v>
      </c>
      <c r="K27" s="233"/>
      <c r="L27" s="233"/>
      <c r="M27" s="233"/>
      <c r="N27" s="234"/>
      <c r="O27" s="460"/>
      <c r="P27" s="463"/>
      <c r="Q27" s="466"/>
    </row>
    <row r="28" ht="14.25" thickBot="1">
      <c r="Q28" s="235"/>
    </row>
    <row r="29" spans="1:17" ht="24" customHeight="1">
      <c r="A29" s="218">
        <f>IF(ISERROR(VLOOKUP(A31,$S$5:$T$9,2,FALSE)),"",VLOOKUP(A31,$S$5:$T$9,2,FALSE))</f>
      </c>
      <c r="B29" s="219">
        <f>A29</f>
      </c>
      <c r="C29" s="435" t="s">
        <v>171</v>
      </c>
      <c r="D29" s="437" t="s">
        <v>172</v>
      </c>
      <c r="E29" s="438"/>
      <c r="F29" s="438"/>
      <c r="G29" s="438"/>
      <c r="H29" s="439"/>
      <c r="I29" s="440" t="s">
        <v>173</v>
      </c>
      <c r="J29" s="437" t="s">
        <v>174</v>
      </c>
      <c r="K29" s="438"/>
      <c r="L29" s="438"/>
      <c r="M29" s="438"/>
      <c r="N29" s="439"/>
      <c r="O29" s="435" t="s">
        <v>175</v>
      </c>
      <c r="P29" s="443" t="s">
        <v>176</v>
      </c>
      <c r="Q29" s="445" t="s">
        <v>177</v>
      </c>
    </row>
    <row r="30" spans="1:17" ht="33" customHeight="1">
      <c r="A30" s="220" t="s">
        <v>187</v>
      </c>
      <c r="B30" s="221" t="s">
        <v>188</v>
      </c>
      <c r="C30" s="436"/>
      <c r="D30" s="222"/>
      <c r="E30" s="450" t="s">
        <v>178</v>
      </c>
      <c r="F30" s="451"/>
      <c r="G30" s="451"/>
      <c r="H30" s="452"/>
      <c r="I30" s="441"/>
      <c r="J30" s="223"/>
      <c r="K30" s="450" t="s">
        <v>178</v>
      </c>
      <c r="L30" s="451"/>
      <c r="M30" s="451"/>
      <c r="N30" s="452"/>
      <c r="O30" s="442"/>
      <c r="P30" s="444"/>
      <c r="Q30" s="446"/>
    </row>
    <row r="31" spans="1:17" ht="27" customHeight="1">
      <c r="A31" s="419">
        <f>IF(ISERROR(SMALL($A$8:$E$9,4)),"",SMALL($A$8:$E$9,4))</f>
      </c>
      <c r="B31" s="421"/>
      <c r="C31" s="455">
        <f>IF(ISERROR(A31-B31),"",A31-B31)</f>
      </c>
      <c r="D31" s="224" t="s">
        <v>179</v>
      </c>
      <c r="E31" s="226"/>
      <c r="F31" s="226"/>
      <c r="G31" s="226"/>
      <c r="H31" s="226"/>
      <c r="I31" s="456">
        <f>SUM(E31:H34)</f>
        <v>0</v>
      </c>
      <c r="J31" s="224" t="s">
        <v>179</v>
      </c>
      <c r="K31" s="226"/>
      <c r="L31" s="226"/>
      <c r="M31" s="226"/>
      <c r="N31" s="227"/>
      <c r="O31" s="458">
        <f>IF(ISERROR(SUM(K31:N34)),"",SUM(K31:N34))</f>
        <v>0</v>
      </c>
      <c r="P31" s="461">
        <f>IF(ISERROR(C31+I31-O31),"",C31+I31-O31)</f>
      </c>
      <c r="Q31" s="464">
        <f>IF(ISERROR(ROUND(P31/A31,3)),"",ROUND(P31/A31,3))</f>
      </c>
    </row>
    <row r="32" spans="1:17" ht="27" customHeight="1">
      <c r="A32" s="453"/>
      <c r="B32" s="454"/>
      <c r="C32" s="456"/>
      <c r="D32" s="228" t="s">
        <v>180</v>
      </c>
      <c r="E32" s="229"/>
      <c r="F32" s="229"/>
      <c r="G32" s="229"/>
      <c r="H32" s="229"/>
      <c r="I32" s="456"/>
      <c r="J32" s="228" t="s">
        <v>180</v>
      </c>
      <c r="K32" s="229"/>
      <c r="L32" s="229"/>
      <c r="M32" s="229"/>
      <c r="N32" s="230"/>
      <c r="O32" s="459"/>
      <c r="P32" s="462"/>
      <c r="Q32" s="465"/>
    </row>
    <row r="33" spans="1:17" ht="27" customHeight="1">
      <c r="A33" s="453"/>
      <c r="B33" s="454"/>
      <c r="C33" s="456"/>
      <c r="D33" s="231" t="s">
        <v>179</v>
      </c>
      <c r="E33" s="226"/>
      <c r="F33" s="226"/>
      <c r="G33" s="226"/>
      <c r="H33" s="226"/>
      <c r="I33" s="456"/>
      <c r="J33" s="231" t="s">
        <v>179</v>
      </c>
      <c r="K33" s="226"/>
      <c r="L33" s="226"/>
      <c r="M33" s="226"/>
      <c r="N33" s="227"/>
      <c r="O33" s="459"/>
      <c r="P33" s="462"/>
      <c r="Q33" s="465"/>
    </row>
    <row r="34" spans="1:17" ht="27" customHeight="1" thickBot="1">
      <c r="A34" s="420"/>
      <c r="B34" s="422"/>
      <c r="C34" s="457"/>
      <c r="D34" s="232" t="s">
        <v>180</v>
      </c>
      <c r="E34" s="233"/>
      <c r="F34" s="233"/>
      <c r="G34" s="233"/>
      <c r="H34" s="233"/>
      <c r="I34" s="457"/>
      <c r="J34" s="232" t="s">
        <v>180</v>
      </c>
      <c r="K34" s="233"/>
      <c r="L34" s="233"/>
      <c r="M34" s="233"/>
      <c r="N34" s="234"/>
      <c r="O34" s="460"/>
      <c r="P34" s="463"/>
      <c r="Q34" s="466"/>
    </row>
    <row r="35" ht="16.5" customHeight="1" thickBot="1"/>
    <row r="36" spans="1:17" ht="29.25" customHeight="1" thickBot="1">
      <c r="A36" s="85" t="s">
        <v>189</v>
      </c>
      <c r="B36" s="85"/>
      <c r="C36" s="85"/>
      <c r="F36" s="236"/>
      <c r="J36" s="237"/>
      <c r="Q36" s="467" t="s">
        <v>181</v>
      </c>
    </row>
    <row r="37" spans="1:17" ht="18.75" customHeight="1" thickBot="1">
      <c r="A37" s="469" t="s">
        <v>182</v>
      </c>
      <c r="B37" s="470"/>
      <c r="D37" s="473" t="s">
        <v>183</v>
      </c>
      <c r="E37" s="474"/>
      <c r="G37" s="477" t="s">
        <v>184</v>
      </c>
      <c r="H37" s="478"/>
      <c r="J37" s="237"/>
      <c r="Q37" s="468"/>
    </row>
    <row r="38" spans="1:17" ht="18.75" customHeight="1" thickBot="1">
      <c r="A38" s="471"/>
      <c r="B38" s="472"/>
      <c r="D38" s="475"/>
      <c r="E38" s="476"/>
      <c r="G38" s="479"/>
      <c r="H38" s="480"/>
      <c r="Q38" s="481">
        <f>IF(ISERROR(ROUND(AVERAGE(Q17,Q24,Q31),3)),"",ROUND(AVERAGE(Q17,Q24,Q31),3))</f>
      </c>
    </row>
    <row r="39" spans="1:17" ht="18.75">
      <c r="A39" s="484">
        <f>M8</f>
        <v>0</v>
      </c>
      <c r="B39" s="485"/>
      <c r="C39" s="238" t="s">
        <v>190</v>
      </c>
      <c r="D39" s="488">
        <f>Q38</f>
      </c>
      <c r="E39" s="489"/>
      <c r="F39" s="239" t="s">
        <v>191</v>
      </c>
      <c r="G39" s="492">
        <f>IF(ISERROR(ROUND(A39*D39,0)),"",ROUND(A39*D39,0))</f>
      </c>
      <c r="H39" s="493"/>
      <c r="Q39" s="482"/>
    </row>
    <row r="40" spans="1:17" ht="14.25" customHeight="1" thickBot="1">
      <c r="A40" s="486"/>
      <c r="B40" s="487"/>
      <c r="D40" s="490"/>
      <c r="E40" s="491"/>
      <c r="G40" s="494"/>
      <c r="H40" s="495"/>
      <c r="Q40" s="483"/>
    </row>
    <row r="41" ht="22.5" customHeight="1"/>
    <row r="45" ht="13.5">
      <c r="D45" s="235"/>
    </row>
  </sheetData>
  <mergeCells count="78">
    <mergeCell ref="A37:B38"/>
    <mergeCell ref="D37:E38"/>
    <mergeCell ref="G37:H38"/>
    <mergeCell ref="Q38:Q40"/>
    <mergeCell ref="A39:B40"/>
    <mergeCell ref="D39:E40"/>
    <mergeCell ref="G39:H40"/>
    <mergeCell ref="O31:O34"/>
    <mergeCell ref="P31:P34"/>
    <mergeCell ref="Q31:Q34"/>
    <mergeCell ref="Q36:Q37"/>
    <mergeCell ref="E30:H30"/>
    <mergeCell ref="K30:N30"/>
    <mergeCell ref="A31:A34"/>
    <mergeCell ref="B31:B34"/>
    <mergeCell ref="C31:C34"/>
    <mergeCell ref="I31:I34"/>
    <mergeCell ref="O24:O27"/>
    <mergeCell ref="P24:P27"/>
    <mergeCell ref="Q24:Q27"/>
    <mergeCell ref="C29:C30"/>
    <mergeCell ref="D29:H29"/>
    <mergeCell ref="I29:I30"/>
    <mergeCell ref="J29:N29"/>
    <mergeCell ref="O29:O30"/>
    <mergeCell ref="P29:P30"/>
    <mergeCell ref="Q29:Q30"/>
    <mergeCell ref="E23:H23"/>
    <mergeCell ref="K23:N23"/>
    <mergeCell ref="A24:A27"/>
    <mergeCell ref="B24:B27"/>
    <mergeCell ref="C24:C27"/>
    <mergeCell ref="I24:I27"/>
    <mergeCell ref="O17:O20"/>
    <mergeCell ref="P17:P20"/>
    <mergeCell ref="Q17:Q20"/>
    <mergeCell ref="C22:C23"/>
    <mergeCell ref="D22:H22"/>
    <mergeCell ref="I22:I23"/>
    <mergeCell ref="J22:N22"/>
    <mergeCell ref="O22:O23"/>
    <mergeCell ref="P22:P23"/>
    <mergeCell ref="Q22:Q23"/>
    <mergeCell ref="A17:A20"/>
    <mergeCell ref="B17:B20"/>
    <mergeCell ref="C17:C20"/>
    <mergeCell ref="I17:I20"/>
    <mergeCell ref="O15:O16"/>
    <mergeCell ref="P15:P16"/>
    <mergeCell ref="Q15:Q16"/>
    <mergeCell ref="E16:H16"/>
    <mergeCell ref="K16:N16"/>
    <mergeCell ref="J8:L9"/>
    <mergeCell ref="M8:M9"/>
    <mergeCell ref="C15:C16"/>
    <mergeCell ref="D15:H15"/>
    <mergeCell ref="I15:I16"/>
    <mergeCell ref="J15:N15"/>
    <mergeCell ref="G6:G7"/>
    <mergeCell ref="J6:L6"/>
    <mergeCell ref="J7:L7"/>
    <mergeCell ref="A8:A9"/>
    <mergeCell ref="B8:B9"/>
    <mergeCell ref="C8:C9"/>
    <mergeCell ref="D8:D9"/>
    <mergeCell ref="E8:E9"/>
    <mergeCell ref="H8:H9"/>
    <mergeCell ref="I8:I9"/>
    <mergeCell ref="A4:H4"/>
    <mergeCell ref="A5:H5"/>
    <mergeCell ref="J5:L5"/>
    <mergeCell ref="M5:M7"/>
    <mergeCell ref="A6:A7"/>
    <mergeCell ref="B6:B7"/>
    <mergeCell ref="C6:C7"/>
    <mergeCell ref="D6:D7"/>
    <mergeCell ref="E6:E7"/>
    <mergeCell ref="F6:F7"/>
  </mergeCells>
  <printOptions/>
  <pageMargins left="0.46" right="0.18" top="0.32" bottom="0.25" header="0.22" footer="0.21"/>
  <pageSetup fitToHeight="1" fitToWidth="1" horizontalDpi="300" verticalDpi="300" orientation="landscape" paperSize="9" scale="62" r:id="rId2"/>
  <drawing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T25"/>
  <sheetViews>
    <sheetView zoomScale="55" zoomScaleNormal="55" workbookViewId="0" topLeftCell="A7">
      <selection activeCell="B16" sqref="B16"/>
    </sheetView>
  </sheetViews>
  <sheetFormatPr defaultColWidth="9.00390625" defaultRowHeight="13.5"/>
  <cols>
    <col min="1" max="1" width="9.00390625" style="2" customWidth="1"/>
    <col min="2" max="58" width="23.625" style="2" customWidth="1"/>
    <col min="59" max="16384" width="9.00390625" style="2" customWidth="1"/>
  </cols>
  <sheetData>
    <row r="1" spans="2:20" ht="86.25" customHeight="1">
      <c r="B1" s="240" t="s">
        <v>193</v>
      </c>
      <c r="C1" s="496">
        <f>'補償金請求書'!D6</f>
        <v>0</v>
      </c>
      <c r="D1" s="496"/>
      <c r="E1" s="496"/>
      <c r="F1" s="22"/>
      <c r="G1" s="22"/>
      <c r="H1" s="19"/>
      <c r="I1" s="22"/>
      <c r="J1" s="22"/>
      <c r="K1" s="22"/>
      <c r="L1" s="22"/>
      <c r="M1" s="22"/>
      <c r="Q1" s="7"/>
      <c r="R1" s="7"/>
      <c r="S1" s="7"/>
      <c r="T1" s="7"/>
    </row>
    <row r="2" spans="2:20" ht="32.25">
      <c r="B2" s="22" t="s">
        <v>258</v>
      </c>
      <c r="C2" s="22"/>
      <c r="D2" s="22"/>
      <c r="E2" s="19"/>
      <c r="F2" s="19"/>
      <c r="G2" s="19"/>
      <c r="H2" s="19"/>
      <c r="I2" s="19"/>
      <c r="J2" s="19"/>
      <c r="K2" s="19"/>
      <c r="L2" s="22"/>
      <c r="M2" s="22"/>
      <c r="Q2" s="1"/>
      <c r="R2" s="1"/>
      <c r="S2" s="1"/>
      <c r="T2" s="1"/>
    </row>
    <row r="3" spans="1:20" s="12" customFormat="1" ht="23.25" customHeight="1">
      <c r="A3" s="2"/>
      <c r="B3" s="25"/>
      <c r="C3" s="25"/>
      <c r="D3" s="25"/>
      <c r="E3" s="72"/>
      <c r="F3" s="72"/>
      <c r="G3" s="72"/>
      <c r="H3" s="72"/>
      <c r="I3" s="72"/>
      <c r="J3" s="72"/>
      <c r="K3" s="72"/>
      <c r="L3" s="22"/>
      <c r="M3" s="22"/>
      <c r="N3" s="19"/>
      <c r="O3" s="2"/>
      <c r="P3" s="2"/>
      <c r="Q3" s="10"/>
      <c r="R3" s="8"/>
      <c r="S3" s="8"/>
      <c r="T3" s="11"/>
    </row>
    <row r="4" spans="1:19" s="12" customFormat="1" ht="60" customHeight="1" thickBot="1">
      <c r="A4" s="2"/>
      <c r="B4" s="72" t="s">
        <v>196</v>
      </c>
      <c r="C4" s="72"/>
      <c r="D4" s="72"/>
      <c r="E4" s="22"/>
      <c r="F4" s="22"/>
      <c r="G4" s="22"/>
      <c r="H4" s="22"/>
      <c r="I4" s="22"/>
      <c r="J4" s="22"/>
      <c r="K4" s="22"/>
      <c r="L4" s="22"/>
      <c r="M4" s="22"/>
      <c r="N4" s="19"/>
      <c r="O4" s="2"/>
      <c r="P4" s="2"/>
      <c r="Q4" s="69"/>
      <c r="R4" s="62"/>
      <c r="S4" s="15"/>
    </row>
    <row r="5" spans="1:19" s="12" customFormat="1" ht="90.75" customHeight="1">
      <c r="A5" s="2"/>
      <c r="B5" s="497" t="s">
        <v>245</v>
      </c>
      <c r="C5" s="498"/>
      <c r="D5" s="499"/>
      <c r="E5" s="510" t="s">
        <v>246</v>
      </c>
      <c r="F5" s="498"/>
      <c r="G5" s="499"/>
      <c r="H5" s="511" t="s">
        <v>198</v>
      </c>
      <c r="I5" s="511"/>
      <c r="J5" s="512"/>
      <c r="K5" s="252"/>
      <c r="L5" s="25"/>
      <c r="M5" s="14"/>
      <c r="N5" s="14"/>
      <c r="O5" s="14"/>
      <c r="P5" s="2"/>
      <c r="Q5" s="65"/>
      <c r="R5" s="70"/>
      <c r="S5" s="71"/>
    </row>
    <row r="6" spans="1:19" s="12" customFormat="1" ht="64.5" customHeight="1" thickBot="1">
      <c r="A6" s="2"/>
      <c r="B6" s="500">
        <f>'売上平均計算'!J30</f>
        <v>0</v>
      </c>
      <c r="C6" s="501"/>
      <c r="D6" s="502"/>
      <c r="E6" s="506">
        <f>'売上平均計算'!D39</f>
        <v>0</v>
      </c>
      <c r="F6" s="501"/>
      <c r="G6" s="502"/>
      <c r="H6" s="513">
        <f>B6-E6</f>
        <v>0</v>
      </c>
      <c r="I6" s="513"/>
      <c r="J6" s="514"/>
      <c r="K6" s="251"/>
      <c r="L6" s="25"/>
      <c r="M6" s="14"/>
      <c r="N6" s="19"/>
      <c r="O6" s="2"/>
      <c r="P6" s="2"/>
      <c r="Q6" s="65"/>
      <c r="R6" s="66"/>
      <c r="S6" s="71"/>
    </row>
    <row r="7" spans="1:19" s="12" customFormat="1" ht="22.5" customHeight="1">
      <c r="A7" s="2"/>
      <c r="B7" s="79"/>
      <c r="C7" s="79"/>
      <c r="D7" s="79"/>
      <c r="E7" s="27"/>
      <c r="F7" s="27"/>
      <c r="G7" s="27"/>
      <c r="H7" s="27"/>
      <c r="I7" s="60"/>
      <c r="J7" s="60"/>
      <c r="K7" s="60"/>
      <c r="L7" s="25"/>
      <c r="M7" s="14"/>
      <c r="N7" s="19"/>
      <c r="O7" s="2"/>
      <c r="P7" s="2"/>
      <c r="Q7" s="65"/>
      <c r="R7" s="66"/>
      <c r="S7" s="13"/>
    </row>
    <row r="8" spans="1:19" s="12" customFormat="1" ht="79.5" customHeight="1">
      <c r="A8" s="2"/>
      <c r="B8" s="372" t="s">
        <v>225</v>
      </c>
      <c r="C8" s="372"/>
      <c r="D8" s="372"/>
      <c r="E8" s="372"/>
      <c r="F8" s="372"/>
      <c r="G8" s="372"/>
      <c r="H8" s="372"/>
      <c r="I8" s="372"/>
      <c r="J8" s="372"/>
      <c r="K8" s="372"/>
      <c r="L8" s="372"/>
      <c r="M8" s="372"/>
      <c r="N8" s="372"/>
      <c r="O8" s="2"/>
      <c r="P8" s="2"/>
      <c r="Q8" s="65"/>
      <c r="R8" s="66"/>
      <c r="S8" s="13"/>
    </row>
    <row r="9" spans="1:19" s="12" customFormat="1" ht="19.5" customHeight="1" thickBot="1">
      <c r="A9" s="2"/>
      <c r="B9" s="73"/>
      <c r="C9" s="73"/>
      <c r="D9" s="73"/>
      <c r="E9" s="73"/>
      <c r="F9" s="73"/>
      <c r="G9" s="73"/>
      <c r="H9" s="73"/>
      <c r="I9" s="25"/>
      <c r="J9" s="25"/>
      <c r="K9" s="25"/>
      <c r="L9" s="22"/>
      <c r="M9" s="22"/>
      <c r="N9" s="19"/>
      <c r="O9" s="2"/>
      <c r="P9" s="2"/>
      <c r="Q9" s="65"/>
      <c r="R9" s="66"/>
      <c r="S9" s="13"/>
    </row>
    <row r="10" spans="1:19" s="12" customFormat="1" ht="90.75" customHeight="1">
      <c r="A10" s="2"/>
      <c r="B10" s="503" t="s">
        <v>197</v>
      </c>
      <c r="C10" s="504"/>
      <c r="D10" s="505"/>
      <c r="E10" s="507" t="s">
        <v>199</v>
      </c>
      <c r="F10" s="508"/>
      <c r="G10" s="509"/>
      <c r="H10" s="511" t="s">
        <v>200</v>
      </c>
      <c r="I10" s="511"/>
      <c r="J10" s="512"/>
      <c r="K10" s="252"/>
      <c r="L10" s="55"/>
      <c r="M10" s="57"/>
      <c r="N10" s="57"/>
      <c r="O10" s="57"/>
      <c r="P10" s="2"/>
      <c r="Q10" s="65"/>
      <c r="R10" s="66"/>
      <c r="S10" s="13"/>
    </row>
    <row r="11" spans="1:19" s="12" customFormat="1" ht="64.5" customHeight="1" thickBot="1">
      <c r="A11" s="2"/>
      <c r="B11" s="517">
        <f>H6</f>
        <v>0</v>
      </c>
      <c r="C11" s="518"/>
      <c r="D11" s="519"/>
      <c r="E11" s="520">
        <f>'貢献利益率計算'!O14</f>
      </c>
      <c r="F11" s="521"/>
      <c r="G11" s="522"/>
      <c r="H11" s="515">
        <f>IF(ISERROR(ROUND(B11*E11,0)),"",(ROUND(B11*E11,0)))</f>
      </c>
      <c r="I11" s="515"/>
      <c r="J11" s="516"/>
      <c r="K11" s="253"/>
      <c r="L11" s="25"/>
      <c r="M11" s="14"/>
      <c r="N11" s="14"/>
      <c r="O11" s="14"/>
      <c r="P11" s="2"/>
      <c r="Q11" s="65"/>
      <c r="R11" s="66"/>
      <c r="S11" s="13"/>
    </row>
    <row r="12" spans="1:19" s="12" customFormat="1" ht="46.5" customHeight="1">
      <c r="A12" s="2"/>
      <c r="B12" s="25"/>
      <c r="C12" s="25"/>
      <c r="D12" s="25"/>
      <c r="E12" s="72"/>
      <c r="F12" s="72"/>
      <c r="G12" s="72"/>
      <c r="H12" s="72" t="s">
        <v>62</v>
      </c>
      <c r="I12" s="25"/>
      <c r="J12" s="25"/>
      <c r="K12" s="25"/>
      <c r="L12" s="22"/>
      <c r="M12" s="22"/>
      <c r="N12" s="19"/>
      <c r="O12" s="2"/>
      <c r="P12" s="2"/>
      <c r="Q12" s="65"/>
      <c r="R12" s="66"/>
      <c r="S12" s="13"/>
    </row>
    <row r="13" spans="1:19" s="12" customFormat="1" ht="93" customHeight="1">
      <c r="A13" s="2"/>
      <c r="B13" s="372" t="s">
        <v>219</v>
      </c>
      <c r="C13" s="372"/>
      <c r="D13" s="372"/>
      <c r="E13" s="372"/>
      <c r="F13" s="372"/>
      <c r="G13" s="372"/>
      <c r="H13" s="372"/>
      <c r="I13" s="372"/>
      <c r="J13" s="372"/>
      <c r="K13" s="372"/>
      <c r="L13" s="372"/>
      <c r="M13" s="372"/>
      <c r="N13" s="372"/>
      <c r="O13" s="55"/>
      <c r="P13" s="2"/>
      <c r="Q13" s="65"/>
      <c r="R13" s="66"/>
      <c r="S13" s="13"/>
    </row>
    <row r="14" spans="1:19" s="12" customFormat="1" ht="15.75" customHeight="1">
      <c r="A14" s="63"/>
      <c r="B14" s="89"/>
      <c r="C14" s="89"/>
      <c r="D14" s="89"/>
      <c r="E14" s="64"/>
      <c r="F14" s="64"/>
      <c r="G14" s="64"/>
      <c r="H14" s="64"/>
      <c r="I14" s="56"/>
      <c r="J14" s="56"/>
      <c r="K14" s="56"/>
      <c r="L14" s="58"/>
      <c r="M14" s="58"/>
      <c r="N14" s="64"/>
      <c r="O14" s="63"/>
      <c r="P14" s="63"/>
      <c r="Q14" s="65"/>
      <c r="R14" s="66"/>
      <c r="S14" s="64"/>
    </row>
    <row r="15" spans="1:19" s="12" customFormat="1" ht="64.5" customHeight="1">
      <c r="A15" s="63"/>
      <c r="B15" s="266" t="s">
        <v>288</v>
      </c>
      <c r="C15" s="242"/>
      <c r="D15" s="242"/>
      <c r="E15" s="242"/>
      <c r="F15" s="242"/>
      <c r="G15" s="242"/>
      <c r="H15" s="242"/>
      <c r="I15" s="242"/>
      <c r="J15" s="242"/>
      <c r="K15" s="242"/>
      <c r="L15" s="56"/>
      <c r="M15" s="56"/>
      <c r="N15" s="64"/>
      <c r="O15" s="63"/>
      <c r="P15" s="63"/>
      <c r="Q15" s="65"/>
      <c r="R15" s="66"/>
      <c r="S15" s="64"/>
    </row>
    <row r="16" spans="1:19" s="12" customFormat="1" ht="63" customHeight="1">
      <c r="A16" s="63"/>
      <c r="B16" s="56"/>
      <c r="C16" s="56"/>
      <c r="D16" s="56"/>
      <c r="E16" s="64"/>
      <c r="F16" s="64"/>
      <c r="G16" s="64"/>
      <c r="H16" s="64"/>
      <c r="I16" s="58"/>
      <c r="J16" s="58"/>
      <c r="K16" s="58"/>
      <c r="L16" s="64"/>
      <c r="M16" s="56"/>
      <c r="N16" s="64"/>
      <c r="O16" s="63"/>
      <c r="P16" s="63"/>
      <c r="Q16" s="65"/>
      <c r="R16" s="66"/>
      <c r="S16" s="64"/>
    </row>
    <row r="17" spans="1:19" s="12" customFormat="1" ht="63" customHeight="1">
      <c r="A17" s="63"/>
      <c r="B17" s="267"/>
      <c r="C17" s="267"/>
      <c r="D17" s="267"/>
      <c r="E17" s="268"/>
      <c r="F17" s="268"/>
      <c r="G17" s="268"/>
      <c r="H17" s="268"/>
      <c r="I17" s="269"/>
      <c r="J17" s="269"/>
      <c r="K17" s="269"/>
      <c r="L17" s="269"/>
      <c r="M17" s="267"/>
      <c r="N17" s="268"/>
      <c r="O17" s="63"/>
      <c r="P17" s="63"/>
      <c r="Q17" s="65"/>
      <c r="R17" s="66"/>
      <c r="S17" s="64"/>
    </row>
    <row r="18" spans="1:19" s="12" customFormat="1" ht="63" customHeight="1">
      <c r="A18" s="59"/>
      <c r="B18" s="270"/>
      <c r="C18" s="270"/>
      <c r="D18" s="270"/>
      <c r="E18" s="270"/>
      <c r="F18" s="270"/>
      <c r="G18" s="270"/>
      <c r="H18" s="270"/>
      <c r="I18" s="271"/>
      <c r="J18" s="271"/>
      <c r="K18" s="271"/>
      <c r="L18" s="272"/>
      <c r="M18" s="272"/>
      <c r="N18" s="272"/>
      <c r="O18" s="68"/>
      <c r="P18" s="65"/>
      <c r="Q18" s="65"/>
      <c r="R18" s="66"/>
      <c r="S18" s="64"/>
    </row>
    <row r="19" spans="1:19" s="12" customFormat="1" ht="63" customHeight="1">
      <c r="A19" s="61"/>
      <c r="B19" s="273"/>
      <c r="C19" s="273"/>
      <c r="D19" s="273"/>
      <c r="E19" s="270"/>
      <c r="F19" s="270"/>
      <c r="G19" s="270"/>
      <c r="H19" s="270"/>
      <c r="I19" s="271"/>
      <c r="J19" s="271"/>
      <c r="K19" s="271"/>
      <c r="L19" s="272"/>
      <c r="M19" s="272"/>
      <c r="N19" s="272"/>
      <c r="O19" s="68"/>
      <c r="P19" s="65"/>
      <c r="Q19" s="65"/>
      <c r="R19" s="66"/>
      <c r="S19" s="64"/>
    </row>
    <row r="20" spans="1:20" s="12" customFormat="1" ht="63" customHeight="1">
      <c r="A20" s="59"/>
      <c r="B20" s="270"/>
      <c r="C20" s="270"/>
      <c r="D20" s="270"/>
      <c r="E20" s="270"/>
      <c r="F20" s="270"/>
      <c r="G20" s="270"/>
      <c r="H20" s="270"/>
      <c r="I20" s="271"/>
      <c r="J20" s="271"/>
      <c r="K20" s="271"/>
      <c r="L20" s="271"/>
      <c r="M20" s="271"/>
      <c r="N20" s="271"/>
      <c r="O20" s="61"/>
      <c r="P20" s="62"/>
      <c r="Q20" s="396"/>
      <c r="R20" s="396"/>
      <c r="S20" s="17"/>
      <c r="T20" s="17"/>
    </row>
    <row r="21" spans="2:20" ht="63" customHeight="1">
      <c r="B21" s="274"/>
      <c r="C21" s="274"/>
      <c r="D21" s="274"/>
      <c r="E21" s="274"/>
      <c r="F21" s="274"/>
      <c r="G21" s="274"/>
      <c r="H21" s="274"/>
      <c r="I21" s="275"/>
      <c r="J21" s="275"/>
      <c r="K21" s="275"/>
      <c r="L21" s="275"/>
      <c r="M21" s="275"/>
      <c r="N21" s="275"/>
      <c r="O21" s="367"/>
      <c r="P21" s="367"/>
      <c r="Q21" s="367"/>
      <c r="R21" s="15"/>
      <c r="S21" s="367"/>
      <c r="T21" s="367"/>
    </row>
    <row r="22" spans="1:20" ht="63" customHeight="1">
      <c r="A22" s="19"/>
      <c r="B22" s="274"/>
      <c r="C22" s="274"/>
      <c r="D22" s="274"/>
      <c r="E22" s="274"/>
      <c r="F22" s="274"/>
      <c r="G22" s="274"/>
      <c r="H22" s="274"/>
      <c r="I22" s="275"/>
      <c r="J22" s="275"/>
      <c r="K22" s="275"/>
      <c r="L22" s="275"/>
      <c r="M22" s="275"/>
      <c r="N22" s="275"/>
      <c r="O22" s="367"/>
      <c r="P22" s="367"/>
      <c r="Q22" s="367"/>
      <c r="R22" s="15"/>
      <c r="S22" s="367"/>
      <c r="T22" s="367"/>
    </row>
    <row r="23" spans="1:20" ht="63" customHeight="1">
      <c r="A23" s="19"/>
      <c r="B23" s="274"/>
      <c r="C23" s="274"/>
      <c r="D23" s="274"/>
      <c r="E23" s="274"/>
      <c r="F23" s="274"/>
      <c r="G23" s="274"/>
      <c r="H23" s="274"/>
      <c r="I23" s="275"/>
      <c r="J23" s="275"/>
      <c r="K23" s="275"/>
      <c r="L23" s="275"/>
      <c r="M23" s="275"/>
      <c r="N23" s="275"/>
      <c r="O23" s="367"/>
      <c r="P23" s="367"/>
      <c r="Q23" s="367"/>
      <c r="R23" s="15"/>
      <c r="S23" s="367"/>
      <c r="T23" s="367"/>
    </row>
    <row r="24" spans="1:20" ht="63" customHeight="1">
      <c r="A24" s="19"/>
      <c r="B24" s="19"/>
      <c r="C24" s="19"/>
      <c r="D24" s="19"/>
      <c r="E24" s="19"/>
      <c r="F24" s="19"/>
      <c r="G24" s="19"/>
      <c r="H24" s="19"/>
      <c r="I24" s="15"/>
      <c r="J24" s="15"/>
      <c r="K24" s="15"/>
      <c r="L24" s="15"/>
      <c r="M24" s="15"/>
      <c r="N24" s="15"/>
      <c r="O24" s="367"/>
      <c r="P24" s="367"/>
      <c r="Q24" s="367"/>
      <c r="R24" s="15"/>
      <c r="S24" s="367"/>
      <c r="T24" s="367"/>
    </row>
    <row r="25" spans="9:20" ht="13.5">
      <c r="I25" s="6"/>
      <c r="J25" s="6"/>
      <c r="K25" s="6"/>
      <c r="L25" s="6"/>
      <c r="M25" s="6"/>
      <c r="N25" s="6"/>
      <c r="O25" s="368"/>
      <c r="P25" s="368"/>
      <c r="Q25" s="368"/>
      <c r="R25" s="6"/>
      <c r="S25" s="368"/>
      <c r="T25" s="368"/>
    </row>
  </sheetData>
  <mergeCells count="26">
    <mergeCell ref="B13:N13"/>
    <mergeCell ref="B8:N8"/>
    <mergeCell ref="O24:Q24"/>
    <mergeCell ref="Q20:R20"/>
    <mergeCell ref="B11:D11"/>
    <mergeCell ref="E11:G11"/>
    <mergeCell ref="H5:J5"/>
    <mergeCell ref="H6:J6"/>
    <mergeCell ref="H10:J10"/>
    <mergeCell ref="H11:J11"/>
    <mergeCell ref="S25:T25"/>
    <mergeCell ref="S21:T21"/>
    <mergeCell ref="S22:T22"/>
    <mergeCell ref="O25:Q25"/>
    <mergeCell ref="O21:Q21"/>
    <mergeCell ref="O22:Q22"/>
    <mergeCell ref="O23:Q23"/>
    <mergeCell ref="S23:T23"/>
    <mergeCell ref="S24:T24"/>
    <mergeCell ref="C1:E1"/>
    <mergeCell ref="B5:D5"/>
    <mergeCell ref="B6:D6"/>
    <mergeCell ref="B10:D10"/>
    <mergeCell ref="E6:G6"/>
    <mergeCell ref="E10:G10"/>
    <mergeCell ref="E5:G5"/>
  </mergeCells>
  <printOptions/>
  <pageMargins left="0.33" right="0.17" top="0.21" bottom="0.2" header="0.17" footer="0.17"/>
  <pageSetup fitToHeight="1" fitToWidth="1" horizontalDpi="300" verticalDpi="300" orientation="landscape" paperSize="9" scale="44" r:id="rId2"/>
  <drawing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O40"/>
  <sheetViews>
    <sheetView workbookViewId="0" topLeftCell="A1">
      <selection activeCell="A28" sqref="A28"/>
    </sheetView>
  </sheetViews>
  <sheetFormatPr defaultColWidth="9.00390625" defaultRowHeight="13.5"/>
  <cols>
    <col min="1" max="2" width="4.625" style="254" customWidth="1"/>
    <col min="3" max="14" width="12.125" style="254" customWidth="1"/>
    <col min="15" max="15" width="14.625" style="254" customWidth="1"/>
    <col min="16" max="16384" width="9.00390625" style="254" customWidth="1"/>
  </cols>
  <sheetData>
    <row r="1" spans="2:5" ht="17.25">
      <c r="B1" s="257" t="s">
        <v>203</v>
      </c>
      <c r="E1" s="307" t="s">
        <v>285</v>
      </c>
    </row>
    <row r="2" ht="6.75" customHeight="1"/>
    <row r="3" ht="17.25">
      <c r="A3" s="258" t="s">
        <v>231</v>
      </c>
    </row>
    <row r="4" ht="6" customHeight="1">
      <c r="A4" s="258"/>
    </row>
    <row r="5" spans="1:4" ht="18.75" customHeight="1" thickBot="1">
      <c r="A5" s="525" t="s">
        <v>269</v>
      </c>
      <c r="B5" s="525"/>
      <c r="C5" s="525"/>
      <c r="D5" s="279" t="s">
        <v>259</v>
      </c>
    </row>
    <row r="6" spans="1:15" ht="21.75" customHeight="1" thickTop="1">
      <c r="A6" s="262"/>
      <c r="B6" s="261"/>
      <c r="C6" s="263" t="s">
        <v>207</v>
      </c>
      <c r="D6" s="263" t="s">
        <v>208</v>
      </c>
      <c r="E6" s="263" t="s">
        <v>209</v>
      </c>
      <c r="F6" s="263" t="s">
        <v>210</v>
      </c>
      <c r="G6" s="263" t="s">
        <v>211</v>
      </c>
      <c r="H6" s="263" t="s">
        <v>212</v>
      </c>
      <c r="I6" s="300" t="s">
        <v>213</v>
      </c>
      <c r="J6" s="303" t="s">
        <v>214</v>
      </c>
      <c r="K6" s="263" t="s">
        <v>215</v>
      </c>
      <c r="L6" s="263" t="s">
        <v>216</v>
      </c>
      <c r="M6" s="263" t="s">
        <v>217</v>
      </c>
      <c r="N6" s="263" t="s">
        <v>218</v>
      </c>
      <c r="O6" s="281" t="s">
        <v>36</v>
      </c>
    </row>
    <row r="7" spans="1:15" ht="26.25" customHeight="1" thickBot="1">
      <c r="A7" s="526" t="s">
        <v>202</v>
      </c>
      <c r="B7" s="526"/>
      <c r="C7" s="298" t="s">
        <v>271</v>
      </c>
      <c r="D7" s="298" t="s">
        <v>272</v>
      </c>
      <c r="E7" s="298" t="s">
        <v>273</v>
      </c>
      <c r="F7" s="298" t="s">
        <v>274</v>
      </c>
      <c r="G7" s="298" t="s">
        <v>275</v>
      </c>
      <c r="H7" s="298" t="s">
        <v>276</v>
      </c>
      <c r="I7" s="301" t="s">
        <v>277</v>
      </c>
      <c r="J7" s="304" t="s">
        <v>278</v>
      </c>
      <c r="K7" s="305" t="s">
        <v>279</v>
      </c>
      <c r="L7" s="306" t="s">
        <v>280</v>
      </c>
      <c r="M7" s="306" t="s">
        <v>281</v>
      </c>
      <c r="N7" s="306" t="s">
        <v>282</v>
      </c>
      <c r="O7" s="299" t="s">
        <v>270</v>
      </c>
    </row>
    <row r="8" spans="1:15" ht="15" customHeight="1" thickTop="1">
      <c r="A8" s="260"/>
      <c r="B8" s="260"/>
      <c r="C8" s="297"/>
      <c r="D8" s="284"/>
      <c r="E8" s="284"/>
      <c r="F8" s="284"/>
      <c r="G8" s="284"/>
      <c r="H8" s="284"/>
      <c r="I8" s="284"/>
      <c r="J8" s="302" t="s">
        <v>283</v>
      </c>
      <c r="K8" s="284"/>
      <c r="L8" s="284"/>
      <c r="M8" s="284"/>
      <c r="N8" s="284"/>
      <c r="O8" s="285"/>
    </row>
    <row r="9" ht="6.75" customHeight="1">
      <c r="A9" s="258"/>
    </row>
    <row r="10" spans="1:4" ht="18.75" customHeight="1">
      <c r="A10" s="527">
        <f>'貢献利益率計算'!A19</f>
      </c>
      <c r="B10" s="527"/>
      <c r="C10" s="527"/>
      <c r="D10" s="279"/>
    </row>
    <row r="11" spans="1:15" ht="21.75" customHeight="1">
      <c r="A11" s="262"/>
      <c r="B11" s="261"/>
      <c r="C11" s="263" t="s">
        <v>207</v>
      </c>
      <c r="D11" s="263" t="s">
        <v>208</v>
      </c>
      <c r="E11" s="263" t="s">
        <v>209</v>
      </c>
      <c r="F11" s="263" t="s">
        <v>210</v>
      </c>
      <c r="G11" s="263" t="s">
        <v>211</v>
      </c>
      <c r="H11" s="263" t="s">
        <v>212</v>
      </c>
      <c r="I11" s="263" t="s">
        <v>213</v>
      </c>
      <c r="J11" s="263" t="s">
        <v>214</v>
      </c>
      <c r="K11" s="263" t="s">
        <v>215</v>
      </c>
      <c r="L11" s="263" t="s">
        <v>216</v>
      </c>
      <c r="M11" s="263" t="s">
        <v>217</v>
      </c>
      <c r="N11" s="263" t="s">
        <v>218</v>
      </c>
      <c r="O11" s="281" t="s">
        <v>36</v>
      </c>
    </row>
    <row r="12" spans="1:15" ht="26.25" customHeight="1">
      <c r="A12" s="526" t="s">
        <v>202</v>
      </c>
      <c r="B12" s="526"/>
      <c r="C12" s="278"/>
      <c r="D12" s="277"/>
      <c r="E12" s="277"/>
      <c r="F12" s="277"/>
      <c r="G12" s="277"/>
      <c r="H12" s="277"/>
      <c r="I12" s="277"/>
      <c r="J12" s="277"/>
      <c r="K12" s="277"/>
      <c r="L12" s="277"/>
      <c r="M12" s="277"/>
      <c r="N12" s="277"/>
      <c r="O12" s="280">
        <f>SUM(C12:N12)</f>
        <v>0</v>
      </c>
    </row>
    <row r="13" spans="1:15" ht="10.5" customHeight="1">
      <c r="A13" s="546"/>
      <c r="B13" s="546"/>
      <c r="C13" s="285"/>
      <c r="D13" s="288"/>
      <c r="E13" s="260"/>
      <c r="F13" s="288"/>
      <c r="G13" s="260"/>
      <c r="H13" s="288"/>
      <c r="I13" s="287"/>
      <c r="J13" s="260"/>
      <c r="K13" s="260"/>
      <c r="L13" s="260"/>
      <c r="M13" s="260"/>
      <c r="N13" s="284"/>
      <c r="O13" s="285"/>
    </row>
    <row r="14" spans="1:14" ht="10.5" customHeight="1">
      <c r="A14" s="260"/>
      <c r="B14" s="260"/>
      <c r="C14" s="264"/>
      <c r="D14" s="265"/>
      <c r="E14" s="265"/>
      <c r="F14" s="265"/>
      <c r="G14" s="265"/>
      <c r="H14" s="265"/>
      <c r="I14" s="265"/>
      <c r="J14" s="265"/>
      <c r="K14" s="265"/>
      <c r="L14" s="265"/>
      <c r="M14" s="265"/>
      <c r="N14" s="265"/>
    </row>
    <row r="15" spans="1:3" ht="18.75" customHeight="1">
      <c r="A15" s="527">
        <f>'貢献利益率計算'!A26</f>
      </c>
      <c r="B15" s="527"/>
      <c r="C15" s="527"/>
    </row>
    <row r="16" spans="1:15" ht="21.75" customHeight="1">
      <c r="A16" s="262"/>
      <c r="B16" s="261"/>
      <c r="C16" s="263" t="s">
        <v>207</v>
      </c>
      <c r="D16" s="263" t="s">
        <v>208</v>
      </c>
      <c r="E16" s="263" t="s">
        <v>209</v>
      </c>
      <c r="F16" s="263" t="s">
        <v>210</v>
      </c>
      <c r="G16" s="263" t="s">
        <v>211</v>
      </c>
      <c r="H16" s="263" t="s">
        <v>212</v>
      </c>
      <c r="I16" s="263" t="s">
        <v>213</v>
      </c>
      <c r="J16" s="263" t="s">
        <v>214</v>
      </c>
      <c r="K16" s="263" t="s">
        <v>215</v>
      </c>
      <c r="L16" s="263" t="s">
        <v>216</v>
      </c>
      <c r="M16" s="263" t="s">
        <v>217</v>
      </c>
      <c r="N16" s="263" t="s">
        <v>218</v>
      </c>
      <c r="O16" s="281" t="s">
        <v>36</v>
      </c>
    </row>
    <row r="17" spans="1:15" ht="26.25" customHeight="1">
      <c r="A17" s="526" t="s">
        <v>202</v>
      </c>
      <c r="B17" s="526"/>
      <c r="C17" s="278"/>
      <c r="D17" s="277"/>
      <c r="E17" s="277"/>
      <c r="F17" s="277"/>
      <c r="G17" s="277"/>
      <c r="H17" s="277"/>
      <c r="I17" s="277"/>
      <c r="J17" s="277"/>
      <c r="K17" s="277"/>
      <c r="L17" s="277"/>
      <c r="M17" s="277"/>
      <c r="N17" s="277"/>
      <c r="O17" s="280">
        <f>SUM(C17:N17)</f>
        <v>0</v>
      </c>
    </row>
    <row r="18" spans="1:15" ht="10.5" customHeight="1">
      <c r="A18" s="546"/>
      <c r="B18" s="546"/>
      <c r="C18" s="285"/>
      <c r="D18" s="288"/>
      <c r="E18" s="260"/>
      <c r="F18" s="288"/>
      <c r="G18" s="260"/>
      <c r="H18" s="288"/>
      <c r="I18" s="287"/>
      <c r="J18" s="260"/>
      <c r="K18" s="260"/>
      <c r="L18" s="260"/>
      <c r="M18" s="260"/>
      <c r="N18" s="284"/>
      <c r="O18" s="285"/>
    </row>
    <row r="19" spans="1:14" ht="10.5" customHeight="1">
      <c r="A19" s="260"/>
      <c r="B19" s="260"/>
      <c r="C19" s="264"/>
      <c r="D19" s="265"/>
      <c r="E19" s="265"/>
      <c r="F19" s="265"/>
      <c r="G19" s="265"/>
      <c r="H19" s="265"/>
      <c r="I19" s="265"/>
      <c r="J19" s="265"/>
      <c r="K19" s="265"/>
      <c r="L19" s="265"/>
      <c r="M19" s="265"/>
      <c r="N19" s="265"/>
    </row>
    <row r="20" spans="1:3" ht="18.75" customHeight="1">
      <c r="A20" s="527">
        <f>'貢献利益率計算'!A33</f>
      </c>
      <c r="B20" s="527"/>
      <c r="C20" s="527"/>
    </row>
    <row r="21" spans="1:15" ht="21.75" customHeight="1">
      <c r="A21" s="262"/>
      <c r="B21" s="261"/>
      <c r="C21" s="263" t="s">
        <v>207</v>
      </c>
      <c r="D21" s="263" t="s">
        <v>208</v>
      </c>
      <c r="E21" s="263" t="s">
        <v>209</v>
      </c>
      <c r="F21" s="263" t="s">
        <v>210</v>
      </c>
      <c r="G21" s="263" t="s">
        <v>211</v>
      </c>
      <c r="H21" s="263" t="s">
        <v>212</v>
      </c>
      <c r="I21" s="263" t="s">
        <v>213</v>
      </c>
      <c r="J21" s="263" t="s">
        <v>214</v>
      </c>
      <c r="K21" s="263" t="s">
        <v>215</v>
      </c>
      <c r="L21" s="263" t="s">
        <v>216</v>
      </c>
      <c r="M21" s="263" t="s">
        <v>217</v>
      </c>
      <c r="N21" s="263" t="s">
        <v>218</v>
      </c>
      <c r="O21" s="281" t="s">
        <v>36</v>
      </c>
    </row>
    <row r="22" spans="1:15" ht="26.25" customHeight="1">
      <c r="A22" s="526" t="s">
        <v>202</v>
      </c>
      <c r="B22" s="526"/>
      <c r="C22" s="278"/>
      <c r="D22" s="277"/>
      <c r="E22" s="277"/>
      <c r="F22" s="277"/>
      <c r="G22" s="277"/>
      <c r="H22" s="277"/>
      <c r="I22" s="277"/>
      <c r="J22" s="277"/>
      <c r="K22" s="277"/>
      <c r="L22" s="277"/>
      <c r="M22" s="277"/>
      <c r="N22" s="277"/>
      <c r="O22" s="280">
        <f>SUM(C22:N22)</f>
        <v>0</v>
      </c>
    </row>
    <row r="23" spans="1:15" ht="10.5" customHeight="1">
      <c r="A23" s="546"/>
      <c r="B23" s="546"/>
      <c r="C23" s="285"/>
      <c r="D23" s="288"/>
      <c r="E23" s="260"/>
      <c r="F23" s="288"/>
      <c r="G23" s="260"/>
      <c r="H23" s="288"/>
      <c r="I23" s="286"/>
      <c r="J23" s="284"/>
      <c r="K23" s="284"/>
      <c r="L23" s="284"/>
      <c r="M23" s="284"/>
      <c r="N23" s="284"/>
      <c r="O23" s="285"/>
    </row>
    <row r="24" ht="10.5" customHeight="1"/>
    <row r="25" ht="14.25">
      <c r="A25" s="258" t="s">
        <v>204</v>
      </c>
    </row>
    <row r="26" ht="5.25" customHeight="1">
      <c r="B26" s="258"/>
    </row>
    <row r="27" spans="1:6" ht="18" customHeight="1">
      <c r="A27" s="542" t="s">
        <v>287</v>
      </c>
      <c r="B27" s="542"/>
      <c r="C27" s="542"/>
      <c r="D27" s="542"/>
      <c r="E27" s="542"/>
      <c r="F27" s="542"/>
    </row>
    <row r="28" ht="10.5" customHeight="1" thickBot="1"/>
    <row r="29" spans="1:14" ht="21.75" customHeight="1">
      <c r="A29" s="526" t="s">
        <v>201</v>
      </c>
      <c r="B29" s="526"/>
      <c r="C29" s="526"/>
      <c r="D29" s="530">
        <f>A10</f>
      </c>
      <c r="E29" s="530"/>
      <c r="F29" s="530">
        <f>A15</f>
      </c>
      <c r="G29" s="530"/>
      <c r="H29" s="530">
        <f>A20</f>
      </c>
      <c r="I29" s="531"/>
      <c r="J29" s="534" t="s">
        <v>205</v>
      </c>
      <c r="K29" s="535"/>
      <c r="L29" s="259"/>
      <c r="M29" s="259"/>
      <c r="N29" s="259"/>
    </row>
    <row r="30" spans="1:15" ht="29.25" customHeight="1" thickBot="1">
      <c r="A30" s="526" t="s">
        <v>206</v>
      </c>
      <c r="B30" s="526"/>
      <c r="C30" s="526"/>
      <c r="D30" s="532"/>
      <c r="E30" s="550"/>
      <c r="F30" s="532"/>
      <c r="G30" s="550"/>
      <c r="H30" s="532"/>
      <c r="I30" s="533"/>
      <c r="J30" s="536">
        <f>ROUND((D30+F30+H30)/3,0)</f>
        <v>0</v>
      </c>
      <c r="K30" s="537"/>
      <c r="L30" s="528" t="s">
        <v>248</v>
      </c>
      <c r="M30" s="529"/>
      <c r="N30" s="529"/>
      <c r="O30" s="529"/>
    </row>
    <row r="31" spans="1:14" ht="10.5" customHeight="1">
      <c r="A31" s="546"/>
      <c r="B31" s="546"/>
      <c r="C31" s="285"/>
      <c r="D31" s="288"/>
      <c r="E31" s="260"/>
      <c r="F31" s="288"/>
      <c r="G31" s="260"/>
      <c r="H31" s="288"/>
      <c r="I31" s="260"/>
      <c r="J31" s="260"/>
      <c r="K31" s="260"/>
      <c r="L31" s="259"/>
      <c r="M31" s="259"/>
      <c r="N31" s="259"/>
    </row>
    <row r="32" spans="5:15" ht="10.5" customHeight="1">
      <c r="E32" s="523" t="s">
        <v>286</v>
      </c>
      <c r="F32" s="523"/>
      <c r="G32" s="523"/>
      <c r="H32" s="523"/>
      <c r="I32" s="523"/>
      <c r="J32" s="523"/>
      <c r="K32" s="523"/>
      <c r="L32" s="523"/>
      <c r="M32" s="523"/>
      <c r="N32" s="523"/>
      <c r="O32" s="523"/>
    </row>
    <row r="33" spans="1:15" ht="29.25" customHeight="1">
      <c r="A33" s="524" t="s">
        <v>284</v>
      </c>
      <c r="B33" s="524"/>
      <c r="C33" s="524"/>
      <c r="D33" s="524"/>
      <c r="E33" s="523"/>
      <c r="F33" s="523"/>
      <c r="G33" s="523"/>
      <c r="H33" s="523"/>
      <c r="I33" s="523"/>
      <c r="J33" s="523"/>
      <c r="K33" s="523"/>
      <c r="L33" s="523"/>
      <c r="M33" s="523"/>
      <c r="N33" s="523"/>
      <c r="O33" s="523"/>
    </row>
    <row r="34" spans="1:3" ht="7.5" customHeight="1">
      <c r="A34" s="549"/>
      <c r="B34" s="549"/>
      <c r="C34" s="549"/>
    </row>
    <row r="35" spans="1:15" ht="21.75" customHeight="1">
      <c r="A35" s="262"/>
      <c r="B35" s="261"/>
      <c r="C35" s="263" t="s">
        <v>252</v>
      </c>
      <c r="D35" s="263" t="s">
        <v>253</v>
      </c>
      <c r="E35" s="263" t="s">
        <v>254</v>
      </c>
      <c r="F35" s="263" t="s">
        <v>260</v>
      </c>
      <c r="G35" s="263" t="s">
        <v>261</v>
      </c>
      <c r="H35" s="263" t="s">
        <v>262</v>
      </c>
      <c r="I35" s="263" t="s">
        <v>263</v>
      </c>
      <c r="J35" s="263" t="s">
        <v>264</v>
      </c>
      <c r="K35" s="263" t="s">
        <v>265</v>
      </c>
      <c r="L35" s="263" t="s">
        <v>266</v>
      </c>
      <c r="M35" s="263" t="s">
        <v>267</v>
      </c>
      <c r="N35" s="263" t="s">
        <v>268</v>
      </c>
      <c r="O35" s="281" t="s">
        <v>36</v>
      </c>
    </row>
    <row r="36" spans="1:15" ht="26.25" customHeight="1">
      <c r="A36" s="526" t="s">
        <v>202</v>
      </c>
      <c r="B36" s="526"/>
      <c r="C36" s="255"/>
      <c r="D36" s="256"/>
      <c r="E36" s="256"/>
      <c r="F36" s="256"/>
      <c r="G36" s="256"/>
      <c r="H36" s="256"/>
      <c r="I36" s="256"/>
      <c r="J36" s="256"/>
      <c r="K36" s="256"/>
      <c r="L36" s="256"/>
      <c r="M36" s="256"/>
      <c r="N36" s="256"/>
      <c r="O36" s="280">
        <f>SUM(C36:N36)</f>
        <v>0</v>
      </c>
    </row>
    <row r="37" spans="1:15" ht="26.25" customHeight="1">
      <c r="A37" s="526" t="s">
        <v>235</v>
      </c>
      <c r="B37" s="526"/>
      <c r="C37" s="255"/>
      <c r="D37" s="256"/>
      <c r="E37" s="256"/>
      <c r="F37" s="256"/>
      <c r="G37" s="256"/>
      <c r="H37" s="256"/>
      <c r="I37" s="256"/>
      <c r="J37" s="256"/>
      <c r="K37" s="256"/>
      <c r="L37" s="256"/>
      <c r="M37" s="256"/>
      <c r="N37" s="256"/>
      <c r="O37" s="280">
        <f>SUM(C37:N37)</f>
        <v>0</v>
      </c>
    </row>
    <row r="38" ht="10.5" customHeight="1" thickBot="1">
      <c r="A38" s="258"/>
    </row>
    <row r="39" spans="1:6" ht="26.25" customHeight="1" thickBot="1">
      <c r="A39" s="547" t="s">
        <v>226</v>
      </c>
      <c r="B39" s="548"/>
      <c r="C39" s="548"/>
      <c r="D39" s="538">
        <f>O36</f>
        <v>0</v>
      </c>
      <c r="E39" s="539"/>
      <c r="F39" s="279" t="s">
        <v>247</v>
      </c>
    </row>
    <row r="40" spans="1:5" ht="26.25" customHeight="1">
      <c r="A40" s="543" t="s">
        <v>236</v>
      </c>
      <c r="B40" s="544"/>
      <c r="C40" s="545"/>
      <c r="D40" s="540">
        <f>O37</f>
        <v>0</v>
      </c>
      <c r="E40" s="541"/>
    </row>
    <row r="41" ht="21.75" customHeight="1"/>
    <row r="42" ht="21.75" customHeight="1"/>
  </sheetData>
  <mergeCells count="33">
    <mergeCell ref="D29:E29"/>
    <mergeCell ref="D30:E30"/>
    <mergeCell ref="F29:G29"/>
    <mergeCell ref="F30:G30"/>
    <mergeCell ref="A34:C34"/>
    <mergeCell ref="A36:B36"/>
    <mergeCell ref="A17:B17"/>
    <mergeCell ref="A12:B12"/>
    <mergeCell ref="A29:C29"/>
    <mergeCell ref="A30:C30"/>
    <mergeCell ref="A13:B13"/>
    <mergeCell ref="A18:B18"/>
    <mergeCell ref="A23:B23"/>
    <mergeCell ref="D39:E39"/>
    <mergeCell ref="D40:E40"/>
    <mergeCell ref="A15:C15"/>
    <mergeCell ref="A20:C20"/>
    <mergeCell ref="A37:B37"/>
    <mergeCell ref="A27:F27"/>
    <mergeCell ref="A22:B22"/>
    <mergeCell ref="A40:C40"/>
    <mergeCell ref="A31:B31"/>
    <mergeCell ref="A39:C39"/>
    <mergeCell ref="E32:O33"/>
    <mergeCell ref="A33:D33"/>
    <mergeCell ref="A5:C5"/>
    <mergeCell ref="A7:B7"/>
    <mergeCell ref="A10:C10"/>
    <mergeCell ref="L30:O30"/>
    <mergeCell ref="H29:I29"/>
    <mergeCell ref="H30:I30"/>
    <mergeCell ref="J29:K29"/>
    <mergeCell ref="J30:K30"/>
  </mergeCells>
  <printOptions/>
  <pageMargins left="0.16" right="0.16" top="0.46" bottom="0.19" header="0.31" footer="0.17"/>
  <pageSetup fitToHeight="1" fitToWidth="1" horizontalDpi="300" verticalDpi="300" orientation="landscape" paperSize="9" scale="86"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W49"/>
  <sheetViews>
    <sheetView tabSelected="1" zoomScale="70" zoomScaleNormal="70" workbookViewId="0" topLeftCell="A1">
      <selection activeCell="G13" sqref="G13"/>
    </sheetView>
  </sheetViews>
  <sheetFormatPr defaultColWidth="9.00390625" defaultRowHeight="13.5"/>
  <cols>
    <col min="1" max="1" width="14.00390625" style="0" customWidth="1"/>
    <col min="2" max="2" width="13.75390625" style="0" customWidth="1"/>
    <col min="3" max="3" width="12.625" style="0" customWidth="1"/>
    <col min="4" max="4" width="13.00390625" style="0" customWidth="1"/>
    <col min="5" max="7" width="12.625" style="0" customWidth="1"/>
    <col min="8" max="8" width="13.25390625" style="0" customWidth="1"/>
    <col min="9" max="9" width="13.625" style="0" customWidth="1"/>
    <col min="10" max="10" width="12.00390625" style="0" customWidth="1"/>
    <col min="11" max="12" width="12.625" style="0" customWidth="1"/>
    <col min="13" max="13" width="14.375" style="0" customWidth="1"/>
    <col min="14" max="15" width="12.625" style="0" customWidth="1"/>
    <col min="16" max="16" width="11.875" style="0" customWidth="1"/>
    <col min="17" max="17" width="13.625" style="0" customWidth="1"/>
    <col min="18" max="18" width="26.625" style="0" customWidth="1"/>
    <col min="20" max="20" width="11.75390625" style="0" bestFit="1" customWidth="1"/>
  </cols>
  <sheetData>
    <row r="1" spans="1:5" ht="28.5">
      <c r="A1" s="185" t="s">
        <v>233</v>
      </c>
      <c r="B1" s="186"/>
      <c r="C1" s="186"/>
      <c r="D1" s="187"/>
      <c r="E1" s="187"/>
    </row>
    <row r="2" spans="1:16" ht="17.25">
      <c r="A2" s="188"/>
      <c r="J2" s="553" t="s">
        <v>195</v>
      </c>
      <c r="K2" s="553"/>
      <c r="L2" s="551">
        <f>'補償金請求書'!D6</f>
        <v>0</v>
      </c>
      <c r="M2" s="551"/>
      <c r="N2" s="551"/>
      <c r="O2" s="551"/>
      <c r="P2" s="551"/>
    </row>
    <row r="3" spans="1:16" ht="18.75">
      <c r="A3" s="190" t="s">
        <v>194</v>
      </c>
      <c r="B3" s="190"/>
      <c r="C3" s="190"/>
      <c r="D3" s="190"/>
      <c r="E3" s="190"/>
      <c r="F3" s="190"/>
      <c r="G3" s="190"/>
      <c r="H3" s="190"/>
      <c r="I3" s="190"/>
      <c r="J3" s="554"/>
      <c r="K3" s="554"/>
      <c r="L3" s="552"/>
      <c r="M3" s="552"/>
      <c r="N3" s="552"/>
      <c r="O3" s="552"/>
      <c r="P3" s="552"/>
    </row>
    <row r="4" spans="1:20" ht="15" thickBot="1">
      <c r="A4" s="397"/>
      <c r="B4" s="397"/>
      <c r="C4" s="397"/>
      <c r="D4" s="397"/>
      <c r="E4" s="397"/>
      <c r="F4" s="397"/>
      <c r="G4" s="397"/>
      <c r="H4" s="397"/>
      <c r="I4" s="193"/>
      <c r="J4" s="193"/>
      <c r="K4" s="193"/>
      <c r="L4" s="193"/>
      <c r="M4" s="193"/>
      <c r="N4" s="193"/>
      <c r="O4" s="193"/>
      <c r="S4" s="194" t="s">
        <v>154</v>
      </c>
      <c r="T4" s="194"/>
    </row>
    <row r="5" spans="1:20" ht="31.5" customHeight="1">
      <c r="A5" s="398" t="s">
        <v>155</v>
      </c>
      <c r="B5" s="399"/>
      <c r="C5" s="399"/>
      <c r="D5" s="399"/>
      <c r="E5" s="399"/>
      <c r="F5" s="399"/>
      <c r="G5" s="399"/>
      <c r="H5" s="400"/>
      <c r="I5" s="203"/>
      <c r="J5" s="571"/>
      <c r="K5" s="571"/>
      <c r="L5" s="571"/>
      <c r="M5" s="555"/>
      <c r="N5" s="63"/>
      <c r="O5" s="28"/>
      <c r="S5" s="196">
        <f>E8</f>
        <v>0</v>
      </c>
      <c r="T5" s="196">
        <f>E6</f>
        <v>18</v>
      </c>
    </row>
    <row r="6" spans="1:23" ht="21" customHeight="1">
      <c r="A6" s="407">
        <v>22</v>
      </c>
      <c r="B6" s="409">
        <v>21</v>
      </c>
      <c r="C6" s="409">
        <v>20</v>
      </c>
      <c r="D6" s="409">
        <v>19</v>
      </c>
      <c r="E6" s="409">
        <v>18</v>
      </c>
      <c r="F6" s="411" t="s">
        <v>159</v>
      </c>
      <c r="G6" s="411" t="s">
        <v>160</v>
      </c>
      <c r="H6" s="244" t="s">
        <v>161</v>
      </c>
      <c r="I6" s="193"/>
      <c r="J6" s="556"/>
      <c r="K6" s="556"/>
      <c r="L6" s="556"/>
      <c r="M6" s="572"/>
      <c r="N6" s="199"/>
      <c r="O6" s="28"/>
      <c r="S6" s="200">
        <f>D8</f>
        <v>0</v>
      </c>
      <c r="T6" s="200">
        <f>D6</f>
        <v>19</v>
      </c>
      <c r="U6" s="28"/>
      <c r="V6" s="28"/>
      <c r="W6" s="28"/>
    </row>
    <row r="7" spans="1:23" ht="14.25">
      <c r="A7" s="408"/>
      <c r="B7" s="410"/>
      <c r="C7" s="410"/>
      <c r="D7" s="410"/>
      <c r="E7" s="410"/>
      <c r="F7" s="412"/>
      <c r="G7" s="412"/>
      <c r="H7" s="245" t="s">
        <v>164</v>
      </c>
      <c r="I7" s="193"/>
      <c r="J7" s="569"/>
      <c r="K7" s="569"/>
      <c r="L7" s="569"/>
      <c r="M7" s="556"/>
      <c r="N7" s="203"/>
      <c r="O7" s="28"/>
      <c r="S7" s="200">
        <f>C8</f>
        <v>0</v>
      </c>
      <c r="T7" s="200">
        <f>C6</f>
        <v>20</v>
      </c>
      <c r="U7" s="204"/>
      <c r="V7" s="28"/>
      <c r="W7" s="28"/>
    </row>
    <row r="8" spans="1:23" ht="27" customHeight="1">
      <c r="A8" s="419"/>
      <c r="B8" s="421"/>
      <c r="C8" s="421"/>
      <c r="D8" s="421"/>
      <c r="E8" s="421"/>
      <c r="F8" s="205">
        <f>MAX(A8:E8)</f>
        <v>0</v>
      </c>
      <c r="G8" s="206">
        <f>MIN(A8:E8)</f>
        <v>0</v>
      </c>
      <c r="H8" s="567">
        <f>ROUND((SUM(A8:E8)-F8-G8)/3,0)</f>
        <v>0</v>
      </c>
      <c r="I8" s="580" t="s">
        <v>250</v>
      </c>
      <c r="J8" s="581"/>
      <c r="K8" s="581"/>
      <c r="L8" s="581"/>
      <c r="M8" s="581"/>
      <c r="N8" s="579" t="s">
        <v>249</v>
      </c>
      <c r="O8" s="579"/>
      <c r="P8" s="579"/>
      <c r="Q8" s="579"/>
      <c r="S8" s="200">
        <f>B8</f>
        <v>0</v>
      </c>
      <c r="T8" s="200">
        <f>B6</f>
        <v>21</v>
      </c>
      <c r="U8" s="204"/>
      <c r="V8" s="28"/>
      <c r="W8" s="28"/>
    </row>
    <row r="9" spans="1:23" ht="31.5" customHeight="1">
      <c r="A9" s="453"/>
      <c r="B9" s="454"/>
      <c r="C9" s="454"/>
      <c r="D9" s="454"/>
      <c r="E9" s="454"/>
      <c r="F9" s="289">
        <f>IF(F8=A8,A$6,IF(F8=B8,B$6,IF(F8=C8,C$6,IF(F8=D8,D$6,IF(F8=E8,E$6,0)))))</f>
        <v>22</v>
      </c>
      <c r="G9" s="291">
        <f>IF(G8=A8,A$6,IF(G8=B8,B$6,IF(G8=C8,C$6,IF(G8=D8,D$6,IF(G8=E8,E$6,0)))))</f>
        <v>22</v>
      </c>
      <c r="H9" s="570"/>
      <c r="I9" s="582"/>
      <c r="J9" s="581"/>
      <c r="K9" s="581"/>
      <c r="L9" s="581"/>
      <c r="M9" s="581"/>
      <c r="N9" s="579"/>
      <c r="O9" s="579"/>
      <c r="P9" s="579"/>
      <c r="Q9" s="579"/>
      <c r="S9" s="200">
        <f>A8</f>
        <v>0</v>
      </c>
      <c r="T9" s="200">
        <f>A6</f>
        <v>22</v>
      </c>
      <c r="U9" s="204"/>
      <c r="V9" s="28"/>
      <c r="W9" s="28"/>
    </row>
    <row r="10" spans="1:23" ht="31.5" customHeight="1">
      <c r="A10" s="561" t="s">
        <v>237</v>
      </c>
      <c r="B10" s="562"/>
      <c r="C10" s="562"/>
      <c r="D10" s="562"/>
      <c r="E10" s="562"/>
      <c r="F10" s="562"/>
      <c r="G10" s="562"/>
      <c r="H10" s="563"/>
      <c r="I10" s="243"/>
      <c r="J10" s="282"/>
      <c r="K10" s="282"/>
      <c r="L10" s="282"/>
      <c r="M10" s="283"/>
      <c r="N10" s="579"/>
      <c r="O10" s="579"/>
      <c r="P10" s="579"/>
      <c r="Q10" s="579"/>
      <c r="S10" s="290"/>
      <c r="T10" s="290"/>
      <c r="U10" s="204"/>
      <c r="V10" s="28"/>
      <c r="W10" s="28"/>
    </row>
    <row r="11" spans="1:23" ht="31.5" customHeight="1" thickBot="1">
      <c r="A11" s="294" t="s">
        <v>238</v>
      </c>
      <c r="B11" s="281" t="s">
        <v>239</v>
      </c>
      <c r="C11" s="293" t="s">
        <v>240</v>
      </c>
      <c r="D11" s="281" t="s">
        <v>241</v>
      </c>
      <c r="E11" s="293" t="s">
        <v>242</v>
      </c>
      <c r="F11" s="296" t="s">
        <v>243</v>
      </c>
      <c r="G11" s="296" t="s">
        <v>243</v>
      </c>
      <c r="H11" s="295" t="s">
        <v>244</v>
      </c>
      <c r="I11" s="243"/>
      <c r="J11" s="282"/>
      <c r="K11" s="282"/>
      <c r="L11" s="282"/>
      <c r="M11" s="283"/>
      <c r="N11" s="579"/>
      <c r="O11" s="579"/>
      <c r="P11" s="579"/>
      <c r="Q11" s="579"/>
      <c r="S11" s="290"/>
      <c r="T11" s="290"/>
      <c r="U11" s="204"/>
      <c r="V11" s="28"/>
      <c r="W11" s="28"/>
    </row>
    <row r="12" spans="1:23" ht="31.5" customHeight="1">
      <c r="A12" s="564"/>
      <c r="B12" s="562"/>
      <c r="C12" s="562"/>
      <c r="D12" s="562"/>
      <c r="E12" s="562"/>
      <c r="F12" s="292">
        <f>IF(F13=22,A12,IF(F13=21,B12,IF(F13=20,C12,IF(F13=19,D12,IF(F13=18,E12)))))</f>
        <v>0</v>
      </c>
      <c r="G12" s="292">
        <f>IF(G13=22,A12,IF(G13=21,B12,IF(G13=20,C12,IF(G13=19,D12,IF(G13=18,E12)))))</f>
        <v>0</v>
      </c>
      <c r="H12" s="567">
        <f>ROUND((SUM(A12:E12)-F12-G12)/3,0)</f>
        <v>0</v>
      </c>
      <c r="I12" s="580" t="s">
        <v>251</v>
      </c>
      <c r="J12" s="592"/>
      <c r="K12" s="592"/>
      <c r="L12" s="592"/>
      <c r="M12" s="592"/>
      <c r="N12" s="63"/>
      <c r="O12" s="573" t="s">
        <v>181</v>
      </c>
      <c r="P12" s="574"/>
      <c r="Q12" s="575"/>
      <c r="S12" s="290"/>
      <c r="T12" s="290"/>
      <c r="U12" s="204"/>
      <c r="V12" s="28"/>
      <c r="W12" s="28"/>
    </row>
    <row r="13" spans="1:23" ht="31.5" customHeight="1" thickBot="1">
      <c r="A13" s="565"/>
      <c r="B13" s="566"/>
      <c r="C13" s="566"/>
      <c r="D13" s="566"/>
      <c r="E13" s="566"/>
      <c r="F13" s="208">
        <f>F9</f>
        <v>22</v>
      </c>
      <c r="G13" s="209">
        <f>G9</f>
        <v>22</v>
      </c>
      <c r="H13" s="568"/>
      <c r="I13" s="580"/>
      <c r="J13" s="592"/>
      <c r="K13" s="592"/>
      <c r="L13" s="592"/>
      <c r="M13" s="592"/>
      <c r="N13" s="63"/>
      <c r="O13" s="576"/>
      <c r="P13" s="577"/>
      <c r="Q13" s="578"/>
      <c r="S13" s="290"/>
      <c r="T13" s="290"/>
      <c r="U13" s="204"/>
      <c r="V13" s="28"/>
      <c r="W13" s="28"/>
    </row>
    <row r="14" spans="1:23" ht="14.25">
      <c r="A14" s="211"/>
      <c r="B14" s="211"/>
      <c r="C14" s="211"/>
      <c r="D14" s="211"/>
      <c r="E14" s="211"/>
      <c r="F14" s="212"/>
      <c r="G14" s="212"/>
      <c r="H14" s="212"/>
      <c r="I14" s="212"/>
      <c r="J14" s="212"/>
      <c r="K14" s="212"/>
      <c r="L14" s="212"/>
      <c r="M14" s="212"/>
      <c r="N14" s="213"/>
      <c r="O14" s="583">
        <f>IF(ISERROR(ROUND(AVERAGE(Q21,Q28,Q35),3)),"",ROUND(AVERAGE(Q21,Q28,Q35),3))</f>
      </c>
      <c r="P14" s="584"/>
      <c r="Q14" s="585"/>
      <c r="S14" s="28"/>
      <c r="T14" s="214"/>
      <c r="U14" s="204"/>
      <c r="V14" s="28"/>
      <c r="W14" s="28"/>
    </row>
    <row r="15" spans="1:23" ht="24.75" customHeight="1">
      <c r="A15" s="190" t="s">
        <v>167</v>
      </c>
      <c r="B15" s="190"/>
      <c r="C15" s="215" t="s">
        <v>168</v>
      </c>
      <c r="D15" s="190"/>
      <c r="E15" s="190"/>
      <c r="F15" s="190"/>
      <c r="G15" s="190"/>
      <c r="H15" s="190"/>
      <c r="I15" s="190"/>
      <c r="J15" s="190"/>
      <c r="K15" s="190"/>
      <c r="L15" s="190"/>
      <c r="M15" s="190"/>
      <c r="N15" s="191"/>
      <c r="O15" s="586"/>
      <c r="P15" s="587"/>
      <c r="Q15" s="588"/>
      <c r="S15" s="28"/>
      <c r="T15" s="214"/>
      <c r="U15" s="204"/>
      <c r="V15" s="28"/>
      <c r="W15" s="28"/>
    </row>
    <row r="16" spans="1:23" ht="23.25" customHeight="1" thickBot="1">
      <c r="A16" s="190"/>
      <c r="B16" s="190"/>
      <c r="C16" s="215" t="s">
        <v>169</v>
      </c>
      <c r="D16" s="190"/>
      <c r="E16" s="190"/>
      <c r="F16" s="190"/>
      <c r="G16" s="190"/>
      <c r="H16" s="190"/>
      <c r="I16" s="190"/>
      <c r="J16" s="190"/>
      <c r="K16" s="190"/>
      <c r="L16" s="190"/>
      <c r="M16" s="190"/>
      <c r="N16" s="190"/>
      <c r="O16" s="589"/>
      <c r="P16" s="590"/>
      <c r="Q16" s="591"/>
      <c r="S16" s="28"/>
      <c r="T16" s="28"/>
      <c r="U16" s="28"/>
      <c r="V16" s="28"/>
      <c r="W16" s="28"/>
    </row>
    <row r="17" spans="1:23" ht="18.75">
      <c r="A17" s="216"/>
      <c r="B17" s="190"/>
      <c r="C17" s="215"/>
      <c r="D17" s="190"/>
      <c r="E17" s="190"/>
      <c r="F17" s="190"/>
      <c r="G17" s="190"/>
      <c r="H17" s="190"/>
      <c r="I17" s="190"/>
      <c r="J17" s="190"/>
      <c r="K17" s="190"/>
      <c r="L17" s="190"/>
      <c r="M17" s="190"/>
      <c r="N17" s="190"/>
      <c r="O17" s="190"/>
      <c r="S17" s="28"/>
      <c r="T17" s="28"/>
      <c r="U17" s="28"/>
      <c r="V17" s="28"/>
      <c r="W17" s="28"/>
    </row>
    <row r="18" spans="1:23" ht="21.75" customHeight="1" thickBot="1">
      <c r="A18" s="86" t="s">
        <v>186</v>
      </c>
      <c r="J18" s="29"/>
      <c r="K18" s="29"/>
      <c r="L18" s="29"/>
      <c r="M18" s="29"/>
      <c r="N18" s="29"/>
      <c r="P18" s="217" t="s">
        <v>170</v>
      </c>
      <c r="S18" s="28"/>
      <c r="T18" s="28"/>
      <c r="U18" s="28"/>
      <c r="V18" s="28"/>
      <c r="W18" s="28"/>
    </row>
    <row r="19" spans="1:17" ht="27" customHeight="1">
      <c r="A19" s="218">
        <f>IF(ISERROR(VLOOKUP(A21,$S$5:$T$9,2,FALSE)),"",VLOOKUP(A21,$S$5:$T$9,2,FALSE))</f>
      </c>
      <c r="B19" s="219">
        <f>A19</f>
      </c>
      <c r="C19" s="435" t="s">
        <v>171</v>
      </c>
      <c r="D19" s="437" t="s">
        <v>172</v>
      </c>
      <c r="E19" s="438"/>
      <c r="F19" s="438"/>
      <c r="G19" s="438"/>
      <c r="H19" s="439"/>
      <c r="I19" s="440" t="s">
        <v>173</v>
      </c>
      <c r="J19" s="437" t="s">
        <v>174</v>
      </c>
      <c r="K19" s="438"/>
      <c r="L19" s="438"/>
      <c r="M19" s="438"/>
      <c r="N19" s="439"/>
      <c r="O19" s="435" t="s">
        <v>175</v>
      </c>
      <c r="P19" s="443" t="s">
        <v>176</v>
      </c>
      <c r="Q19" s="445" t="s">
        <v>177</v>
      </c>
    </row>
    <row r="20" spans="1:17" ht="33.75" customHeight="1">
      <c r="A20" s="220" t="s">
        <v>187</v>
      </c>
      <c r="B20" s="221" t="s">
        <v>188</v>
      </c>
      <c r="C20" s="436"/>
      <c r="D20" s="222"/>
      <c r="E20" s="447" t="s">
        <v>178</v>
      </c>
      <c r="F20" s="448"/>
      <c r="G20" s="448"/>
      <c r="H20" s="449"/>
      <c r="I20" s="441"/>
      <c r="J20" s="223"/>
      <c r="K20" s="450" t="s">
        <v>178</v>
      </c>
      <c r="L20" s="451"/>
      <c r="M20" s="451"/>
      <c r="N20" s="452"/>
      <c r="O20" s="442"/>
      <c r="P20" s="444"/>
      <c r="Q20" s="446"/>
    </row>
    <row r="21" spans="1:17" ht="27" customHeight="1">
      <c r="A21" s="419">
        <f>IF(ISERROR(SMALL($A$8:$E$9,2)),"",SMALL($A$8:$E$9,2))</f>
      </c>
      <c r="B21" s="421"/>
      <c r="C21" s="455">
        <f>IF(ISERROR(A21-B21),"",A21-B21)</f>
      </c>
      <c r="D21" s="224" t="s">
        <v>179</v>
      </c>
      <c r="E21" s="225"/>
      <c r="F21" s="225"/>
      <c r="G21" s="225"/>
      <c r="H21" s="225"/>
      <c r="I21" s="455">
        <f>SUM(E21:H24)</f>
        <v>0</v>
      </c>
      <c r="J21" s="224" t="s">
        <v>179</v>
      </c>
      <c r="K21" s="226"/>
      <c r="L21" s="226"/>
      <c r="M21" s="226"/>
      <c r="N21" s="227"/>
      <c r="O21" s="458">
        <f>IF(ISERROR(SUM(K21:N24)),"",SUM(K21:N24))</f>
        <v>0</v>
      </c>
      <c r="P21" s="461">
        <f>IF(ISERROR(C21+I21-O21),"",C21+I21-O21)</f>
      </c>
      <c r="Q21" s="464">
        <f>IF(ISERROR(ROUND(P21/A21,3)),"",ROUND(P21/A21,3))</f>
      </c>
    </row>
    <row r="22" spans="1:17" ht="27" customHeight="1">
      <c r="A22" s="453"/>
      <c r="B22" s="454"/>
      <c r="C22" s="456"/>
      <c r="D22" s="228" t="s">
        <v>180</v>
      </c>
      <c r="E22" s="229"/>
      <c r="F22" s="229"/>
      <c r="G22" s="229"/>
      <c r="H22" s="229"/>
      <c r="I22" s="456"/>
      <c r="J22" s="228" t="s">
        <v>180</v>
      </c>
      <c r="K22" s="229"/>
      <c r="L22" s="229"/>
      <c r="M22" s="229"/>
      <c r="N22" s="230"/>
      <c r="O22" s="459"/>
      <c r="P22" s="462"/>
      <c r="Q22" s="465"/>
    </row>
    <row r="23" spans="1:17" ht="27" customHeight="1">
      <c r="A23" s="453"/>
      <c r="B23" s="454"/>
      <c r="C23" s="456"/>
      <c r="D23" s="231" t="s">
        <v>179</v>
      </c>
      <c r="E23" s="226"/>
      <c r="F23" s="226"/>
      <c r="G23" s="226"/>
      <c r="H23" s="226"/>
      <c r="I23" s="456"/>
      <c r="J23" s="231" t="s">
        <v>179</v>
      </c>
      <c r="K23" s="226"/>
      <c r="L23" s="226"/>
      <c r="M23" s="226"/>
      <c r="N23" s="227"/>
      <c r="O23" s="459"/>
      <c r="P23" s="462"/>
      <c r="Q23" s="465"/>
    </row>
    <row r="24" spans="1:17" ht="27" customHeight="1" thickBot="1">
      <c r="A24" s="420"/>
      <c r="B24" s="422"/>
      <c r="C24" s="457"/>
      <c r="D24" s="232" t="s">
        <v>180</v>
      </c>
      <c r="E24" s="233"/>
      <c r="F24" s="233"/>
      <c r="G24" s="233"/>
      <c r="H24" s="233"/>
      <c r="I24" s="457"/>
      <c r="J24" s="232" t="s">
        <v>180</v>
      </c>
      <c r="K24" s="233"/>
      <c r="L24" s="233"/>
      <c r="M24" s="233"/>
      <c r="N24" s="234"/>
      <c r="O24" s="460"/>
      <c r="P24" s="463"/>
      <c r="Q24" s="466"/>
    </row>
    <row r="25" spans="1:17" ht="14.25" thickBot="1">
      <c r="A25" s="2"/>
      <c r="B25" s="2"/>
      <c r="Q25" s="235"/>
    </row>
    <row r="26" spans="1:17" ht="24.75" customHeight="1">
      <c r="A26" s="218">
        <f>IF(ISERROR(VLOOKUP(A28,$S$5:$T$9,2,FALSE)),"",VLOOKUP(A28,$S$5:$T$9,2,FALSE))</f>
      </c>
      <c r="B26" s="219">
        <f>A26</f>
      </c>
      <c r="C26" s="435" t="s">
        <v>171</v>
      </c>
      <c r="D26" s="437" t="s">
        <v>172</v>
      </c>
      <c r="E26" s="438"/>
      <c r="F26" s="438"/>
      <c r="G26" s="438"/>
      <c r="H26" s="439"/>
      <c r="I26" s="440" t="s">
        <v>173</v>
      </c>
      <c r="J26" s="437" t="s">
        <v>174</v>
      </c>
      <c r="K26" s="438"/>
      <c r="L26" s="438"/>
      <c r="M26" s="438"/>
      <c r="N26" s="439"/>
      <c r="O26" s="435" t="s">
        <v>175</v>
      </c>
      <c r="P26" s="443" t="s">
        <v>176</v>
      </c>
      <c r="Q26" s="445" t="s">
        <v>177</v>
      </c>
    </row>
    <row r="27" spans="1:17" ht="36.75" customHeight="1">
      <c r="A27" s="220" t="s">
        <v>187</v>
      </c>
      <c r="B27" s="221" t="s">
        <v>188</v>
      </c>
      <c r="C27" s="436"/>
      <c r="D27" s="222"/>
      <c r="E27" s="450" t="s">
        <v>178</v>
      </c>
      <c r="F27" s="451"/>
      <c r="G27" s="451"/>
      <c r="H27" s="452"/>
      <c r="I27" s="441"/>
      <c r="J27" s="223"/>
      <c r="K27" s="450" t="s">
        <v>178</v>
      </c>
      <c r="L27" s="451"/>
      <c r="M27" s="451"/>
      <c r="N27" s="452"/>
      <c r="O27" s="442"/>
      <c r="P27" s="444"/>
      <c r="Q27" s="446"/>
    </row>
    <row r="28" spans="1:17" ht="27" customHeight="1">
      <c r="A28" s="419">
        <f>IF(ISERROR(SMALL($A$8:$E$9,3)),"",SMALL($A$8:$E$9,3))</f>
      </c>
      <c r="B28" s="421"/>
      <c r="C28" s="455">
        <f>IF(ISERROR(A28-B28),"",A28-B28)</f>
      </c>
      <c r="D28" s="231" t="s">
        <v>179</v>
      </c>
      <c r="E28" s="226"/>
      <c r="F28" s="226"/>
      <c r="G28" s="226"/>
      <c r="H28" s="226"/>
      <c r="I28" s="456">
        <f>SUM(E28:H31)</f>
        <v>0</v>
      </c>
      <c r="J28" s="231" t="s">
        <v>179</v>
      </c>
      <c r="K28" s="226"/>
      <c r="L28" s="226"/>
      <c r="M28" s="226"/>
      <c r="N28" s="227"/>
      <c r="O28" s="458">
        <f>IF(ISERROR(SUM(K28:N31)),"",SUM(K28:N31))</f>
        <v>0</v>
      </c>
      <c r="P28" s="461">
        <f>IF(ISERROR(C28+I28-O28),"",C28+I28-O28)</f>
      </c>
      <c r="Q28" s="464">
        <f>IF(ISERROR(ROUND(P28/A28,3)),"",ROUND(P28/A28,3))</f>
      </c>
    </row>
    <row r="29" spans="1:17" ht="27" customHeight="1">
      <c r="A29" s="453"/>
      <c r="B29" s="454"/>
      <c r="C29" s="456"/>
      <c r="D29" s="228" t="s">
        <v>180</v>
      </c>
      <c r="E29" s="229"/>
      <c r="F29" s="229"/>
      <c r="G29" s="229"/>
      <c r="H29" s="229"/>
      <c r="I29" s="456"/>
      <c r="J29" s="228" t="s">
        <v>180</v>
      </c>
      <c r="K29" s="229"/>
      <c r="L29" s="229"/>
      <c r="M29" s="229"/>
      <c r="N29" s="230"/>
      <c r="O29" s="459"/>
      <c r="P29" s="462"/>
      <c r="Q29" s="465"/>
    </row>
    <row r="30" spans="1:17" ht="27" customHeight="1">
      <c r="A30" s="453"/>
      <c r="B30" s="454"/>
      <c r="C30" s="456"/>
      <c r="D30" s="231" t="s">
        <v>179</v>
      </c>
      <c r="E30" s="226"/>
      <c r="F30" s="226"/>
      <c r="G30" s="226"/>
      <c r="H30" s="226"/>
      <c r="I30" s="456"/>
      <c r="J30" s="231" t="s">
        <v>179</v>
      </c>
      <c r="K30" s="226"/>
      <c r="L30" s="226"/>
      <c r="M30" s="226"/>
      <c r="N30" s="227"/>
      <c r="O30" s="459"/>
      <c r="P30" s="462"/>
      <c r="Q30" s="465"/>
    </row>
    <row r="31" spans="1:17" ht="27" customHeight="1" thickBot="1">
      <c r="A31" s="420"/>
      <c r="B31" s="422"/>
      <c r="C31" s="457"/>
      <c r="D31" s="232" t="s">
        <v>180</v>
      </c>
      <c r="E31" s="233"/>
      <c r="F31" s="233"/>
      <c r="G31" s="233"/>
      <c r="H31" s="233"/>
      <c r="I31" s="457"/>
      <c r="J31" s="232" t="s">
        <v>180</v>
      </c>
      <c r="K31" s="233"/>
      <c r="L31" s="233"/>
      <c r="M31" s="233"/>
      <c r="N31" s="234"/>
      <c r="O31" s="460"/>
      <c r="P31" s="463"/>
      <c r="Q31" s="466"/>
    </row>
    <row r="32" ht="14.25" thickBot="1">
      <c r="Q32" s="235"/>
    </row>
    <row r="33" spans="1:17" ht="24" customHeight="1">
      <c r="A33" s="218">
        <f>IF(ISERROR(VLOOKUP(A35,$S$5:$T$9,2,FALSE)),"",VLOOKUP(A35,$S$5:$T$9,2,FALSE))</f>
      </c>
      <c r="B33" s="219">
        <f>A33</f>
      </c>
      <c r="C33" s="435" t="s">
        <v>171</v>
      </c>
      <c r="D33" s="437" t="s">
        <v>172</v>
      </c>
      <c r="E33" s="438"/>
      <c r="F33" s="438"/>
      <c r="G33" s="438"/>
      <c r="H33" s="439"/>
      <c r="I33" s="440" t="s">
        <v>173</v>
      </c>
      <c r="J33" s="437" t="s">
        <v>174</v>
      </c>
      <c r="K33" s="438"/>
      <c r="L33" s="438"/>
      <c r="M33" s="438"/>
      <c r="N33" s="439"/>
      <c r="O33" s="435" t="s">
        <v>175</v>
      </c>
      <c r="P33" s="443" t="s">
        <v>176</v>
      </c>
      <c r="Q33" s="445" t="s">
        <v>177</v>
      </c>
    </row>
    <row r="34" spans="1:17" ht="33" customHeight="1">
      <c r="A34" s="220" t="s">
        <v>187</v>
      </c>
      <c r="B34" s="221" t="s">
        <v>188</v>
      </c>
      <c r="C34" s="436"/>
      <c r="D34" s="222"/>
      <c r="E34" s="450" t="s">
        <v>178</v>
      </c>
      <c r="F34" s="451"/>
      <c r="G34" s="451"/>
      <c r="H34" s="452"/>
      <c r="I34" s="441"/>
      <c r="J34" s="223"/>
      <c r="K34" s="450" t="s">
        <v>178</v>
      </c>
      <c r="L34" s="451"/>
      <c r="M34" s="451"/>
      <c r="N34" s="452"/>
      <c r="O34" s="442"/>
      <c r="P34" s="444"/>
      <c r="Q34" s="446"/>
    </row>
    <row r="35" spans="1:17" ht="27" customHeight="1">
      <c r="A35" s="419">
        <f>IF(ISERROR(SMALL($A$8:$E$9,4)),"",SMALL($A$8:$E$9,4))</f>
      </c>
      <c r="B35" s="421"/>
      <c r="C35" s="455">
        <f>IF(ISERROR(A35-B35),"",A35-B35)</f>
      </c>
      <c r="D35" s="224" t="s">
        <v>179</v>
      </c>
      <c r="E35" s="226"/>
      <c r="F35" s="226"/>
      <c r="G35" s="226"/>
      <c r="H35" s="226"/>
      <c r="I35" s="456">
        <f>SUM(E35:H38)</f>
        <v>0</v>
      </c>
      <c r="J35" s="224" t="s">
        <v>179</v>
      </c>
      <c r="K35" s="226"/>
      <c r="L35" s="226"/>
      <c r="M35" s="226"/>
      <c r="N35" s="227"/>
      <c r="O35" s="458">
        <f>IF(ISERROR(SUM(K35:N38)),"",SUM(K35:N38))</f>
        <v>0</v>
      </c>
      <c r="P35" s="461">
        <f>IF(ISERROR(C35+I35-O35),"",C35+I35-O35)</f>
      </c>
      <c r="Q35" s="464">
        <f>IF(ISERROR(ROUND(P35/A35,3)),"",ROUND(P35/A35,3))</f>
      </c>
    </row>
    <row r="36" spans="1:17" ht="27" customHeight="1">
      <c r="A36" s="453"/>
      <c r="B36" s="454"/>
      <c r="C36" s="456"/>
      <c r="D36" s="228" t="s">
        <v>180</v>
      </c>
      <c r="E36" s="229"/>
      <c r="F36" s="229"/>
      <c r="G36" s="229"/>
      <c r="H36" s="229"/>
      <c r="I36" s="456"/>
      <c r="J36" s="228" t="s">
        <v>180</v>
      </c>
      <c r="K36" s="229"/>
      <c r="L36" s="229"/>
      <c r="M36" s="229"/>
      <c r="N36" s="230"/>
      <c r="O36" s="459"/>
      <c r="P36" s="462"/>
      <c r="Q36" s="465"/>
    </row>
    <row r="37" spans="1:17" ht="27" customHeight="1">
      <c r="A37" s="453"/>
      <c r="B37" s="454"/>
      <c r="C37" s="456"/>
      <c r="D37" s="231" t="s">
        <v>179</v>
      </c>
      <c r="E37" s="226"/>
      <c r="F37" s="226"/>
      <c r="G37" s="226"/>
      <c r="H37" s="226"/>
      <c r="I37" s="456"/>
      <c r="J37" s="231" t="s">
        <v>179</v>
      </c>
      <c r="K37" s="226"/>
      <c r="L37" s="226"/>
      <c r="M37" s="226"/>
      <c r="N37" s="227"/>
      <c r="O37" s="459"/>
      <c r="P37" s="462"/>
      <c r="Q37" s="465"/>
    </row>
    <row r="38" spans="1:17" ht="27" customHeight="1" thickBot="1">
      <c r="A38" s="420"/>
      <c r="B38" s="422"/>
      <c r="C38" s="457"/>
      <c r="D38" s="232" t="s">
        <v>180</v>
      </c>
      <c r="E38" s="233"/>
      <c r="F38" s="233"/>
      <c r="G38" s="233"/>
      <c r="H38" s="233"/>
      <c r="I38" s="457"/>
      <c r="J38" s="232" t="s">
        <v>180</v>
      </c>
      <c r="K38" s="233"/>
      <c r="L38" s="233"/>
      <c r="M38" s="233"/>
      <c r="N38" s="234"/>
      <c r="O38" s="460"/>
      <c r="P38" s="463"/>
      <c r="Q38" s="466"/>
    </row>
    <row r="39" ht="16.5" customHeight="1"/>
    <row r="40" spans="1:17" ht="29.25" customHeight="1">
      <c r="A40" s="246"/>
      <c r="B40" s="246"/>
      <c r="C40" s="246"/>
      <c r="D40" s="28"/>
      <c r="E40" s="28"/>
      <c r="F40" s="247"/>
      <c r="G40" s="28"/>
      <c r="H40" s="28"/>
      <c r="I40" s="28"/>
      <c r="J40" s="237"/>
      <c r="O40" s="556"/>
      <c r="P40" s="556"/>
      <c r="Q40" s="556"/>
    </row>
    <row r="41" spans="1:17" ht="18.75" customHeight="1">
      <c r="A41" s="555"/>
      <c r="B41" s="555"/>
      <c r="C41" s="28"/>
      <c r="D41" s="556"/>
      <c r="E41" s="556"/>
      <c r="F41" s="28"/>
      <c r="G41" s="556"/>
      <c r="H41" s="556"/>
      <c r="I41" s="28"/>
      <c r="J41" s="237"/>
      <c r="O41" s="556"/>
      <c r="P41" s="556"/>
      <c r="Q41" s="556"/>
    </row>
    <row r="42" spans="1:17" ht="18.75" customHeight="1">
      <c r="A42" s="555"/>
      <c r="B42" s="555"/>
      <c r="C42" s="28"/>
      <c r="D42" s="556"/>
      <c r="E42" s="556"/>
      <c r="F42" s="28"/>
      <c r="G42" s="556"/>
      <c r="H42" s="556"/>
      <c r="I42" s="28"/>
      <c r="O42" s="560"/>
      <c r="P42" s="560"/>
      <c r="Q42" s="560"/>
    </row>
    <row r="43" spans="1:17" ht="18.75">
      <c r="A43" s="557"/>
      <c r="B43" s="557"/>
      <c r="C43" s="248"/>
      <c r="D43" s="558"/>
      <c r="E43" s="558"/>
      <c r="F43" s="249"/>
      <c r="G43" s="559"/>
      <c r="H43" s="559"/>
      <c r="I43" s="28"/>
      <c r="O43" s="560"/>
      <c r="P43" s="560"/>
      <c r="Q43" s="560"/>
    </row>
    <row r="44" spans="1:17" ht="14.25" customHeight="1">
      <c r="A44" s="557"/>
      <c r="B44" s="557"/>
      <c r="C44" s="28"/>
      <c r="D44" s="558"/>
      <c r="E44" s="558"/>
      <c r="F44" s="28"/>
      <c r="G44" s="559"/>
      <c r="H44" s="559"/>
      <c r="I44" s="28"/>
      <c r="O44" s="560"/>
      <c r="P44" s="560"/>
      <c r="Q44" s="560"/>
    </row>
    <row r="45" spans="1:9" ht="22.5" customHeight="1">
      <c r="A45" s="28"/>
      <c r="B45" s="28"/>
      <c r="C45" s="28"/>
      <c r="D45" s="28"/>
      <c r="E45" s="28"/>
      <c r="F45" s="28"/>
      <c r="G45" s="250"/>
      <c r="H45" s="250"/>
      <c r="I45" s="28"/>
    </row>
    <row r="49" ht="13.5">
      <c r="D49" s="235"/>
    </row>
  </sheetData>
  <mergeCells count="89">
    <mergeCell ref="O12:Q13"/>
    <mergeCell ref="N8:Q11"/>
    <mergeCell ref="I8:M9"/>
    <mergeCell ref="O14:Q16"/>
    <mergeCell ref="I12:M13"/>
    <mergeCell ref="A4:H4"/>
    <mergeCell ref="A5:H5"/>
    <mergeCell ref="J5:L5"/>
    <mergeCell ref="M5:M7"/>
    <mergeCell ref="A6:A7"/>
    <mergeCell ref="B6:B7"/>
    <mergeCell ref="C6:C7"/>
    <mergeCell ref="D6:D7"/>
    <mergeCell ref="E6:E7"/>
    <mergeCell ref="F6:F7"/>
    <mergeCell ref="G6:G7"/>
    <mergeCell ref="J6:L6"/>
    <mergeCell ref="J7:L7"/>
    <mergeCell ref="A8:A9"/>
    <mergeCell ref="B8:B9"/>
    <mergeCell ref="C8:C9"/>
    <mergeCell ref="D8:D9"/>
    <mergeCell ref="E8:E9"/>
    <mergeCell ref="H8:H9"/>
    <mergeCell ref="C19:C20"/>
    <mergeCell ref="D19:H19"/>
    <mergeCell ref="I19:I20"/>
    <mergeCell ref="J19:N19"/>
    <mergeCell ref="A10:H10"/>
    <mergeCell ref="A12:A13"/>
    <mergeCell ref="B12:B13"/>
    <mergeCell ref="C12:C13"/>
    <mergeCell ref="D12:D13"/>
    <mergeCell ref="E12:E13"/>
    <mergeCell ref="H12:H13"/>
    <mergeCell ref="O19:O20"/>
    <mergeCell ref="P19:P20"/>
    <mergeCell ref="Q19:Q20"/>
    <mergeCell ref="E20:H20"/>
    <mergeCell ref="K20:N20"/>
    <mergeCell ref="A21:A24"/>
    <mergeCell ref="B21:B24"/>
    <mergeCell ref="C21:C24"/>
    <mergeCell ref="I21:I24"/>
    <mergeCell ref="O21:O24"/>
    <mergeCell ref="P21:P24"/>
    <mergeCell ref="Q21:Q24"/>
    <mergeCell ref="C26:C27"/>
    <mergeCell ref="D26:H26"/>
    <mergeCell ref="I26:I27"/>
    <mergeCell ref="J26:N26"/>
    <mergeCell ref="O26:O27"/>
    <mergeCell ref="P26:P27"/>
    <mergeCell ref="Q26:Q27"/>
    <mergeCell ref="K27:N27"/>
    <mergeCell ref="A28:A31"/>
    <mergeCell ref="B28:B31"/>
    <mergeCell ref="C28:C31"/>
    <mergeCell ref="I28:I31"/>
    <mergeCell ref="Q28:Q31"/>
    <mergeCell ref="C33:C34"/>
    <mergeCell ref="D33:H33"/>
    <mergeCell ref="I33:I34"/>
    <mergeCell ref="J33:N33"/>
    <mergeCell ref="O33:O34"/>
    <mergeCell ref="P33:P34"/>
    <mergeCell ref="Q33:Q34"/>
    <mergeCell ref="Q35:Q38"/>
    <mergeCell ref="E34:H34"/>
    <mergeCell ref="K34:N34"/>
    <mergeCell ref="A35:A38"/>
    <mergeCell ref="B35:B38"/>
    <mergeCell ref="C35:C38"/>
    <mergeCell ref="I35:I38"/>
    <mergeCell ref="A43:B44"/>
    <mergeCell ref="D43:E44"/>
    <mergeCell ref="G43:H44"/>
    <mergeCell ref="O40:Q41"/>
    <mergeCell ref="O42:Q44"/>
    <mergeCell ref="L2:P3"/>
    <mergeCell ref="J2:K3"/>
    <mergeCell ref="A41:B42"/>
    <mergeCell ref="D41:E42"/>
    <mergeCell ref="G41:H42"/>
    <mergeCell ref="O35:O38"/>
    <mergeCell ref="P35:P38"/>
    <mergeCell ref="O28:O31"/>
    <mergeCell ref="P28:P31"/>
    <mergeCell ref="E27:H27"/>
  </mergeCells>
  <printOptions/>
  <pageMargins left="0.53" right="0.2" top="0.42" bottom="0.26" header="0.31" footer="0.21"/>
  <pageSetup fitToHeight="1" fitToWidth="1" horizontalDpi="300" verticalDpi="300" orientation="landscape" paperSize="9" scale="5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K25"/>
  <sheetViews>
    <sheetView workbookViewId="0" topLeftCell="A1">
      <selection activeCell="B11" sqref="B11:D11"/>
    </sheetView>
  </sheetViews>
  <sheetFormatPr defaultColWidth="9.00390625" defaultRowHeight="13.5"/>
  <cols>
    <col min="1" max="1" width="2.375" style="0" customWidth="1"/>
    <col min="4" max="4" width="27.50390625" style="0" customWidth="1"/>
    <col min="5" max="5" width="13.875" style="0" bestFit="1" customWidth="1"/>
    <col min="6" max="6" width="17.125" style="0" customWidth="1"/>
    <col min="7" max="7" width="11.00390625" style="0" customWidth="1"/>
    <col min="8" max="8" width="45.25390625" style="0" customWidth="1"/>
    <col min="10" max="10" width="13.00390625" style="0" customWidth="1"/>
  </cols>
  <sheetData>
    <row r="2" spans="2:10" ht="24.75" customHeight="1">
      <c r="B2" s="3" t="s">
        <v>193</v>
      </c>
      <c r="C2" s="3"/>
      <c r="D2" s="241">
        <f>'補償金請求書'!D6</f>
        <v>0</v>
      </c>
      <c r="E2" s="3"/>
      <c r="F2" s="4"/>
      <c r="G2" s="4"/>
      <c r="H2" s="4"/>
      <c r="I2" s="4"/>
      <c r="J2" s="4"/>
    </row>
    <row r="3" spans="2:11" ht="24.75" customHeight="1">
      <c r="B3" s="4"/>
      <c r="C3" s="4"/>
      <c r="D3" s="4"/>
      <c r="E3" s="4"/>
      <c r="F3" s="4"/>
      <c r="G3" s="4"/>
      <c r="H3" s="4"/>
      <c r="I3" s="4"/>
      <c r="J3" s="4"/>
      <c r="K3" s="98"/>
    </row>
    <row r="4" spans="2:10" ht="24.75" customHeight="1">
      <c r="B4" s="4" t="s">
        <v>37</v>
      </c>
      <c r="C4" s="4"/>
      <c r="D4" s="4"/>
      <c r="E4" s="4"/>
      <c r="F4" s="4"/>
      <c r="G4" s="4"/>
      <c r="H4" s="4"/>
      <c r="I4" s="4"/>
      <c r="J4" s="4"/>
    </row>
    <row r="5" spans="2:10" ht="24.75" customHeight="1">
      <c r="B5" s="4"/>
      <c r="C5" s="311" t="s">
        <v>17</v>
      </c>
      <c r="D5" s="311"/>
      <c r="E5" s="4" t="s">
        <v>149</v>
      </c>
      <c r="F5" s="4"/>
      <c r="G5" s="4"/>
      <c r="H5" s="4"/>
      <c r="I5" s="4"/>
      <c r="J5" s="4"/>
    </row>
    <row r="6" spans="2:10" ht="24.75" customHeight="1">
      <c r="B6" s="316" t="s">
        <v>3</v>
      </c>
      <c r="C6" s="312"/>
      <c r="D6" s="317"/>
      <c r="E6" s="316" t="s">
        <v>71</v>
      </c>
      <c r="F6" s="317"/>
      <c r="G6" s="54"/>
      <c r="H6" s="54" t="s">
        <v>63</v>
      </c>
      <c r="I6" s="316" t="s">
        <v>33</v>
      </c>
      <c r="J6" s="317"/>
    </row>
    <row r="7" spans="2:10" ht="24.75" customHeight="1">
      <c r="B7" s="322" t="s">
        <v>34</v>
      </c>
      <c r="C7" s="322"/>
      <c r="D7" s="322"/>
      <c r="E7" s="323">
        <f>'1.検査分'!K26</f>
        <v>0</v>
      </c>
      <c r="F7" s="308"/>
      <c r="G7" s="145" t="s">
        <v>138</v>
      </c>
      <c r="H7" s="146">
        <f>'1.検査分'!H26</f>
        <v>0</v>
      </c>
      <c r="I7" s="315" t="s">
        <v>24</v>
      </c>
      <c r="J7" s="315"/>
    </row>
    <row r="8" spans="2:10" ht="24.75" customHeight="1">
      <c r="B8" s="322" t="s">
        <v>35</v>
      </c>
      <c r="C8" s="322"/>
      <c r="D8" s="322"/>
      <c r="E8" s="323">
        <f>'2.返品分'!J26</f>
        <v>0</v>
      </c>
      <c r="F8" s="308"/>
      <c r="G8" s="145"/>
      <c r="H8" s="146"/>
      <c r="I8" s="315" t="s">
        <v>25</v>
      </c>
      <c r="J8" s="315"/>
    </row>
    <row r="9" spans="2:10" ht="24.75" customHeight="1">
      <c r="B9" s="322" t="s">
        <v>255</v>
      </c>
      <c r="C9" s="322"/>
      <c r="D9" s="322"/>
      <c r="E9" s="323">
        <f>'3.廃棄分（処分○従来方法）'!I27</f>
        <v>0</v>
      </c>
      <c r="F9" s="308"/>
      <c r="G9" s="145" t="s">
        <v>139</v>
      </c>
      <c r="H9" s="146">
        <f>'3.廃棄分（処分○従来方法）'!F27</f>
        <v>0</v>
      </c>
      <c r="I9" s="315" t="s">
        <v>26</v>
      </c>
      <c r="J9" s="315"/>
    </row>
    <row r="10" spans="2:10" ht="24.75" customHeight="1">
      <c r="B10" s="322" t="s">
        <v>291</v>
      </c>
      <c r="C10" s="322"/>
      <c r="D10" s="322"/>
      <c r="E10" s="323">
        <f>'4.輸出分'!J26</f>
        <v>0</v>
      </c>
      <c r="F10" s="323"/>
      <c r="G10" s="145" t="s">
        <v>140</v>
      </c>
      <c r="H10" s="146">
        <f>'4.輸出分'!G26</f>
        <v>0</v>
      </c>
      <c r="I10" s="315" t="s">
        <v>27</v>
      </c>
      <c r="J10" s="315"/>
    </row>
    <row r="11" spans="2:10" ht="24.75" customHeight="1" thickBot="1">
      <c r="B11" s="360" t="s">
        <v>256</v>
      </c>
      <c r="C11" s="361"/>
      <c r="D11" s="362"/>
      <c r="E11" s="309">
        <f>'5.値引販売分'!F26</f>
        <v>0</v>
      </c>
      <c r="F11" s="310"/>
      <c r="G11" s="147" t="s">
        <v>141</v>
      </c>
      <c r="H11" s="146">
        <f>'5.値引販売分'!F26</f>
        <v>0</v>
      </c>
      <c r="I11" s="315" t="s">
        <v>28</v>
      </c>
      <c r="J11" s="315"/>
    </row>
    <row r="12" spans="2:10" ht="24.75" customHeight="1" thickBot="1">
      <c r="B12" s="332" t="s">
        <v>1</v>
      </c>
      <c r="C12" s="324"/>
      <c r="D12" s="324"/>
      <c r="E12" s="358">
        <f>SUM(E7:F11)</f>
        <v>0</v>
      </c>
      <c r="F12" s="359"/>
      <c r="G12" s="148" t="s">
        <v>142</v>
      </c>
      <c r="H12" s="149">
        <f>SUM(H7,H9,H10,H11)</f>
        <v>0</v>
      </c>
      <c r="I12" s="321"/>
      <c r="J12" s="321"/>
    </row>
    <row r="13" spans="2:10" ht="24.75" customHeight="1">
      <c r="B13" s="332" t="s">
        <v>69</v>
      </c>
      <c r="C13" s="324"/>
      <c r="D13" s="325"/>
      <c r="E13" s="326"/>
      <c r="F13" s="327"/>
      <c r="G13" s="148" t="s">
        <v>143</v>
      </c>
      <c r="H13" s="149"/>
      <c r="I13" s="321"/>
      <c r="J13" s="321"/>
    </row>
    <row r="14" spans="2:11" ht="24.75" customHeight="1">
      <c r="B14" s="332" t="s">
        <v>70</v>
      </c>
      <c r="C14" s="324"/>
      <c r="D14" s="325"/>
      <c r="E14" s="328"/>
      <c r="F14" s="329"/>
      <c r="G14" s="148" t="s">
        <v>144</v>
      </c>
      <c r="H14" s="149">
        <f>SUM(H12:H13)</f>
        <v>0</v>
      </c>
      <c r="I14" s="336" t="s">
        <v>103</v>
      </c>
      <c r="J14" s="333"/>
      <c r="K14" s="90"/>
    </row>
    <row r="15" spans="2:10" ht="24.75" customHeight="1">
      <c r="B15" s="86" t="s">
        <v>61</v>
      </c>
      <c r="C15" s="85"/>
      <c r="D15" s="85"/>
      <c r="E15" s="150"/>
      <c r="F15" s="150"/>
      <c r="G15" s="150"/>
      <c r="H15" s="150"/>
      <c r="I15" s="85"/>
      <c r="J15" s="85"/>
    </row>
    <row r="16" spans="2:10" ht="24.75" customHeight="1">
      <c r="B16" s="4"/>
      <c r="C16" s="4"/>
      <c r="D16" s="4"/>
      <c r="E16" s="151"/>
      <c r="F16" s="151"/>
      <c r="G16" s="151"/>
      <c r="H16" s="151"/>
      <c r="I16" s="4"/>
      <c r="J16" s="4"/>
    </row>
    <row r="17" spans="2:10" ht="24.75" customHeight="1">
      <c r="B17" s="50" t="s">
        <v>234</v>
      </c>
      <c r="C17" s="51"/>
      <c r="D17" s="52"/>
      <c r="E17" s="334">
        <f>'6.取扱量減少分'!D14</f>
      </c>
      <c r="F17" s="331"/>
      <c r="G17" s="356" t="s">
        <v>145</v>
      </c>
      <c r="H17" s="357"/>
      <c r="I17" s="315" t="s">
        <v>54</v>
      </c>
      <c r="J17" s="315"/>
    </row>
    <row r="18" spans="2:10" ht="24.75" customHeight="1">
      <c r="B18" s="12" t="s">
        <v>232</v>
      </c>
      <c r="C18" s="84"/>
      <c r="D18" s="82"/>
      <c r="E18" s="83"/>
      <c r="F18" s="82"/>
      <c r="G18" s="82"/>
      <c r="H18" s="82"/>
      <c r="I18" s="53"/>
      <c r="J18" s="53"/>
    </row>
    <row r="19" spans="2:10" ht="24.75" customHeight="1">
      <c r="B19" s="50" t="s">
        <v>257</v>
      </c>
      <c r="C19" s="51"/>
      <c r="D19" s="52"/>
      <c r="E19" s="334">
        <f>'７.逸失利益分'!H11</f>
      </c>
      <c r="F19" s="331"/>
      <c r="G19" s="356" t="s">
        <v>145</v>
      </c>
      <c r="H19" s="357"/>
      <c r="I19" s="315" t="s">
        <v>222</v>
      </c>
      <c r="J19" s="315"/>
    </row>
    <row r="20" spans="2:10" ht="24" customHeight="1">
      <c r="B20" s="12" t="s">
        <v>224</v>
      </c>
      <c r="C20" s="84"/>
      <c r="D20" s="82"/>
      <c r="E20" s="83"/>
      <c r="F20" s="82"/>
      <c r="G20" s="82"/>
      <c r="H20" s="82"/>
      <c r="I20" s="53"/>
      <c r="J20" s="53"/>
    </row>
    <row r="21" spans="2:10" ht="24.75" customHeight="1">
      <c r="B21" s="330" t="s">
        <v>146</v>
      </c>
      <c r="C21" s="314"/>
      <c r="D21" s="184" t="s">
        <v>153</v>
      </c>
      <c r="F21" s="276" t="s">
        <v>223</v>
      </c>
      <c r="G21" s="313">
        <f>SUM(E12,E17,E19)</f>
        <v>0</v>
      </c>
      <c r="H21" s="355"/>
      <c r="I21" s="318" t="s">
        <v>289</v>
      </c>
      <c r="J21" s="319"/>
    </row>
    <row r="22" spans="9:10" ht="61.5" customHeight="1">
      <c r="I22" s="320"/>
      <c r="J22" s="320"/>
    </row>
    <row r="23" spans="2:8" ht="24.75" customHeight="1">
      <c r="B23" s="350" t="s">
        <v>147</v>
      </c>
      <c r="C23" s="351"/>
      <c r="D23" s="352"/>
      <c r="E23" s="183" t="s">
        <v>220</v>
      </c>
      <c r="F23" s="142"/>
      <c r="G23" s="142"/>
      <c r="H23" s="143"/>
    </row>
    <row r="24" spans="2:8" ht="24.75" customHeight="1">
      <c r="B24" s="353"/>
      <c r="C24" s="354"/>
      <c r="D24" s="335"/>
      <c r="E24" s="183" t="s">
        <v>221</v>
      </c>
      <c r="F24" s="144"/>
      <c r="G24" s="144"/>
      <c r="H24" s="143"/>
    </row>
    <row r="25" ht="24.75" customHeight="1">
      <c r="B25" s="4" t="s">
        <v>148</v>
      </c>
    </row>
  </sheetData>
  <sheetProtection/>
  <mergeCells count="39">
    <mergeCell ref="G21:H21"/>
    <mergeCell ref="G17:H17"/>
    <mergeCell ref="G19:H19"/>
    <mergeCell ref="B9:D9"/>
    <mergeCell ref="E9:F9"/>
    <mergeCell ref="E10:F10"/>
    <mergeCell ref="E12:F12"/>
    <mergeCell ref="B10:D10"/>
    <mergeCell ref="B12:D12"/>
    <mergeCell ref="B11:D11"/>
    <mergeCell ref="E11:F11"/>
    <mergeCell ref="C5:D5"/>
    <mergeCell ref="B6:D6"/>
    <mergeCell ref="E6:F6"/>
    <mergeCell ref="E7:F7"/>
    <mergeCell ref="I8:J8"/>
    <mergeCell ref="B7:D7"/>
    <mergeCell ref="E8:F8"/>
    <mergeCell ref="B8:D8"/>
    <mergeCell ref="I6:J6"/>
    <mergeCell ref="I21:J21"/>
    <mergeCell ref="I22:J22"/>
    <mergeCell ref="I10:J10"/>
    <mergeCell ref="I9:J9"/>
    <mergeCell ref="I12:J12"/>
    <mergeCell ref="I11:J11"/>
    <mergeCell ref="I17:J17"/>
    <mergeCell ref="I13:J13"/>
    <mergeCell ref="I7:J7"/>
    <mergeCell ref="B23:D24"/>
    <mergeCell ref="I14:J14"/>
    <mergeCell ref="E17:F17"/>
    <mergeCell ref="B13:D13"/>
    <mergeCell ref="E13:F13"/>
    <mergeCell ref="B14:D14"/>
    <mergeCell ref="E14:F14"/>
    <mergeCell ref="B21:C21"/>
    <mergeCell ref="E19:F19"/>
    <mergeCell ref="I19:J19"/>
  </mergeCells>
  <printOptions/>
  <pageMargins left="0.53" right="0.4" top="0.58" bottom="0.37" header="0.33" footer="0.16"/>
  <pageSetup fitToHeight="1" fitToWidth="1" horizontalDpi="300" verticalDpi="300" orientation="landscape"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42"/>
  <sheetViews>
    <sheetView zoomScale="40" zoomScaleNormal="40" workbookViewId="0" topLeftCell="F1">
      <selection activeCell="C8" sqref="C8"/>
    </sheetView>
  </sheetViews>
  <sheetFormatPr defaultColWidth="9.00390625" defaultRowHeight="13.5"/>
  <cols>
    <col min="1" max="1" width="11.625" style="2" bestFit="1" customWidth="1"/>
    <col min="2" max="2" width="28.75390625" style="2" customWidth="1"/>
    <col min="3" max="3" width="34.00390625" style="2" customWidth="1"/>
    <col min="4" max="4" width="53.375" style="2" customWidth="1"/>
    <col min="5" max="5" width="45.625" style="2" customWidth="1"/>
    <col min="6" max="6" width="40.25390625" style="2" customWidth="1"/>
    <col min="7" max="7" width="36.875" style="2" customWidth="1"/>
    <col min="8" max="11" width="40.625" style="2" customWidth="1"/>
    <col min="12" max="12" width="76.125" style="2" customWidth="1"/>
    <col min="13" max="13" width="75.25390625" style="2" customWidth="1"/>
    <col min="14" max="14" width="6.25390625" style="2" customWidth="1"/>
    <col min="15" max="16384" width="9.00390625" style="2" customWidth="1"/>
  </cols>
  <sheetData>
    <row r="2" spans="2:14" ht="66" customHeight="1">
      <c r="B2" s="240" t="s">
        <v>193</v>
      </c>
      <c r="C2" s="22">
        <f>'補償金請求書'!D6</f>
        <v>0</v>
      </c>
      <c r="E2" s="23"/>
      <c r="F2" s="23"/>
      <c r="G2" s="23"/>
      <c r="H2" s="23"/>
      <c r="I2" s="7"/>
      <c r="J2" s="7"/>
      <c r="K2" s="7"/>
      <c r="L2" s="7"/>
      <c r="M2" s="7"/>
      <c r="N2" s="7"/>
    </row>
    <row r="3" spans="4:14" ht="17.25">
      <c r="D3" s="1"/>
      <c r="E3" s="1"/>
      <c r="F3" s="1"/>
      <c r="G3" s="1"/>
      <c r="H3" s="1"/>
      <c r="I3" s="1"/>
      <c r="J3" s="1"/>
      <c r="K3" s="1"/>
      <c r="L3" s="1"/>
      <c r="M3" s="1"/>
      <c r="N3" s="1"/>
    </row>
    <row r="4" spans="2:14" s="12" customFormat="1" ht="39.75" customHeight="1">
      <c r="B4" s="25" t="s">
        <v>229</v>
      </c>
      <c r="C4" s="25"/>
      <c r="E4" s="9"/>
      <c r="F4" s="9"/>
      <c r="G4" s="9"/>
      <c r="H4" s="9"/>
      <c r="I4" s="10"/>
      <c r="J4" s="10"/>
      <c r="K4" s="10"/>
      <c r="L4" s="8"/>
      <c r="M4" s="8"/>
      <c r="N4" s="11"/>
    </row>
    <row r="5" spans="1:13" s="12" customFormat="1" ht="60" customHeight="1">
      <c r="A5" s="31"/>
      <c r="B5" s="30" t="s">
        <v>29</v>
      </c>
      <c r="C5" s="30" t="s">
        <v>20</v>
      </c>
      <c r="D5" s="30" t="s">
        <v>9</v>
      </c>
      <c r="E5" s="32" t="s">
        <v>113</v>
      </c>
      <c r="F5" s="32" t="s">
        <v>114</v>
      </c>
      <c r="G5" s="32" t="s">
        <v>11</v>
      </c>
      <c r="H5" s="32" t="s">
        <v>100</v>
      </c>
      <c r="I5" s="32" t="s">
        <v>18</v>
      </c>
      <c r="J5" s="32" t="s">
        <v>19</v>
      </c>
      <c r="K5" s="32" t="s">
        <v>101</v>
      </c>
      <c r="L5" s="47" t="s">
        <v>12</v>
      </c>
      <c r="M5" s="30" t="s">
        <v>0</v>
      </c>
    </row>
    <row r="6" spans="1:13" s="12" customFormat="1" ht="64.5" customHeight="1">
      <c r="A6" s="31">
        <v>1</v>
      </c>
      <c r="B6" s="31"/>
      <c r="C6" s="31"/>
      <c r="D6" s="33"/>
      <c r="E6" s="102"/>
      <c r="F6" s="102"/>
      <c r="G6" s="102"/>
      <c r="H6" s="102">
        <f>ROUND((E6-F6)*G6,0)</f>
        <v>0</v>
      </c>
      <c r="I6" s="152"/>
      <c r="J6" s="153"/>
      <c r="K6" s="154">
        <f>ROUND(H6+I6+J6,0)</f>
        <v>0</v>
      </c>
      <c r="L6" s="21"/>
      <c r="M6" s="26"/>
    </row>
    <row r="7" spans="1:13" s="12" customFormat="1" ht="64.5" customHeight="1">
      <c r="A7" s="31">
        <v>2</v>
      </c>
      <c r="B7" s="31"/>
      <c r="C7" s="31"/>
      <c r="D7" s="33"/>
      <c r="E7" s="102"/>
      <c r="F7" s="102"/>
      <c r="G7" s="102"/>
      <c r="H7" s="102">
        <f aca="true" t="shared" si="0" ref="H7:H25">ROUND((E7-F7)*G7,0)</f>
        <v>0</v>
      </c>
      <c r="I7" s="152"/>
      <c r="J7" s="153"/>
      <c r="K7" s="154">
        <f aca="true" t="shared" si="1" ref="K7:K25">ROUND(H7+I7+J7,0)</f>
        <v>0</v>
      </c>
      <c r="L7" s="18"/>
      <c r="M7" s="26"/>
    </row>
    <row r="8" spans="1:13" s="12" customFormat="1" ht="64.5" customHeight="1">
      <c r="A8" s="31">
        <v>3</v>
      </c>
      <c r="B8" s="31"/>
      <c r="C8" s="31"/>
      <c r="D8" s="33"/>
      <c r="E8" s="102"/>
      <c r="F8" s="102"/>
      <c r="G8" s="102"/>
      <c r="H8" s="102">
        <f t="shared" si="0"/>
        <v>0</v>
      </c>
      <c r="I8" s="152"/>
      <c r="J8" s="153"/>
      <c r="K8" s="154">
        <f t="shared" si="1"/>
        <v>0</v>
      </c>
      <c r="L8" s="18"/>
      <c r="M8" s="20"/>
    </row>
    <row r="9" spans="1:13" s="12" customFormat="1" ht="64.5" customHeight="1">
      <c r="A9" s="31">
        <v>4</v>
      </c>
      <c r="B9" s="31"/>
      <c r="C9" s="31"/>
      <c r="D9" s="31"/>
      <c r="E9" s="102"/>
      <c r="F9" s="102"/>
      <c r="G9" s="102"/>
      <c r="H9" s="102">
        <f t="shared" si="0"/>
        <v>0</v>
      </c>
      <c r="I9" s="152"/>
      <c r="J9" s="153"/>
      <c r="K9" s="154">
        <f t="shared" si="1"/>
        <v>0</v>
      </c>
      <c r="L9" s="18"/>
      <c r="M9" s="20"/>
    </row>
    <row r="10" spans="1:13" s="12" customFormat="1" ht="64.5" customHeight="1">
      <c r="A10" s="31">
        <v>5</v>
      </c>
      <c r="B10" s="31"/>
      <c r="C10" s="31"/>
      <c r="D10" s="31"/>
      <c r="E10" s="102"/>
      <c r="F10" s="102"/>
      <c r="G10" s="102"/>
      <c r="H10" s="102">
        <f t="shared" si="0"/>
        <v>0</v>
      </c>
      <c r="I10" s="152"/>
      <c r="J10" s="153"/>
      <c r="K10" s="154">
        <f t="shared" si="1"/>
        <v>0</v>
      </c>
      <c r="L10" s="18"/>
      <c r="M10" s="20"/>
    </row>
    <row r="11" spans="1:13" s="12" customFormat="1" ht="64.5" customHeight="1">
      <c r="A11" s="31">
        <v>6</v>
      </c>
      <c r="B11" s="31"/>
      <c r="C11" s="31"/>
      <c r="D11" s="31"/>
      <c r="E11" s="102"/>
      <c r="F11" s="102"/>
      <c r="G11" s="102"/>
      <c r="H11" s="102">
        <f t="shared" si="0"/>
        <v>0</v>
      </c>
      <c r="I11" s="152"/>
      <c r="J11" s="153"/>
      <c r="K11" s="154">
        <f t="shared" si="1"/>
        <v>0</v>
      </c>
      <c r="L11" s="18"/>
      <c r="M11" s="20"/>
    </row>
    <row r="12" spans="1:13" s="12" customFormat="1" ht="64.5" customHeight="1">
      <c r="A12" s="31">
        <v>7</v>
      </c>
      <c r="B12" s="31"/>
      <c r="C12" s="31"/>
      <c r="D12" s="33"/>
      <c r="E12" s="102"/>
      <c r="F12" s="102"/>
      <c r="G12" s="102"/>
      <c r="H12" s="102">
        <f t="shared" si="0"/>
        <v>0</v>
      </c>
      <c r="I12" s="152"/>
      <c r="J12" s="153"/>
      <c r="K12" s="154">
        <f t="shared" si="1"/>
        <v>0</v>
      </c>
      <c r="L12" s="18"/>
      <c r="M12" s="20"/>
    </row>
    <row r="13" spans="1:13" s="12" customFormat="1" ht="64.5" customHeight="1">
      <c r="A13" s="31">
        <v>8</v>
      </c>
      <c r="B13" s="31"/>
      <c r="C13" s="31"/>
      <c r="D13" s="33"/>
      <c r="E13" s="102"/>
      <c r="F13" s="102"/>
      <c r="G13" s="102"/>
      <c r="H13" s="102">
        <f t="shared" si="0"/>
        <v>0</v>
      </c>
      <c r="I13" s="152"/>
      <c r="J13" s="153"/>
      <c r="K13" s="154">
        <f t="shared" si="1"/>
        <v>0</v>
      </c>
      <c r="L13" s="18"/>
      <c r="M13" s="20"/>
    </row>
    <row r="14" spans="1:13" s="12" customFormat="1" ht="64.5" customHeight="1">
      <c r="A14" s="31">
        <v>9</v>
      </c>
      <c r="B14" s="31"/>
      <c r="C14" s="31"/>
      <c r="D14" s="33"/>
      <c r="E14" s="102"/>
      <c r="F14" s="102"/>
      <c r="G14" s="102"/>
      <c r="H14" s="102">
        <f t="shared" si="0"/>
        <v>0</v>
      </c>
      <c r="I14" s="152"/>
      <c r="J14" s="153"/>
      <c r="K14" s="154">
        <f t="shared" si="1"/>
        <v>0</v>
      </c>
      <c r="L14" s="18"/>
      <c r="M14" s="20"/>
    </row>
    <row r="15" spans="1:13" s="12" customFormat="1" ht="64.5" customHeight="1">
      <c r="A15" s="31">
        <v>10</v>
      </c>
      <c r="B15" s="31"/>
      <c r="C15" s="31"/>
      <c r="D15" s="33"/>
      <c r="E15" s="102"/>
      <c r="F15" s="102"/>
      <c r="G15" s="102"/>
      <c r="H15" s="102">
        <f t="shared" si="0"/>
        <v>0</v>
      </c>
      <c r="I15" s="152"/>
      <c r="J15" s="153"/>
      <c r="K15" s="154">
        <f t="shared" si="1"/>
        <v>0</v>
      </c>
      <c r="L15" s="18"/>
      <c r="M15" s="20"/>
    </row>
    <row r="16" spans="1:13" s="12" customFormat="1" ht="64.5" customHeight="1">
      <c r="A16" s="31">
        <v>11</v>
      </c>
      <c r="B16" s="31"/>
      <c r="C16" s="31"/>
      <c r="D16" s="33"/>
      <c r="E16" s="102"/>
      <c r="F16" s="102"/>
      <c r="G16" s="102"/>
      <c r="H16" s="102">
        <f t="shared" si="0"/>
        <v>0</v>
      </c>
      <c r="I16" s="152"/>
      <c r="J16" s="153"/>
      <c r="K16" s="154">
        <f t="shared" si="1"/>
        <v>0</v>
      </c>
      <c r="L16" s="18"/>
      <c r="M16" s="20"/>
    </row>
    <row r="17" spans="1:13" s="12" customFormat="1" ht="64.5" customHeight="1">
      <c r="A17" s="31">
        <v>12</v>
      </c>
      <c r="B17" s="31"/>
      <c r="C17" s="31"/>
      <c r="D17" s="33"/>
      <c r="E17" s="102"/>
      <c r="F17" s="102"/>
      <c r="G17" s="102"/>
      <c r="H17" s="102">
        <f t="shared" si="0"/>
        <v>0</v>
      </c>
      <c r="I17" s="152"/>
      <c r="J17" s="153"/>
      <c r="K17" s="154">
        <f t="shared" si="1"/>
        <v>0</v>
      </c>
      <c r="L17" s="18"/>
      <c r="M17" s="20"/>
    </row>
    <row r="18" spans="1:13" s="12" customFormat="1" ht="64.5" customHeight="1">
      <c r="A18" s="31">
        <v>13</v>
      </c>
      <c r="B18" s="31"/>
      <c r="C18" s="31"/>
      <c r="D18" s="33"/>
      <c r="E18" s="102"/>
      <c r="F18" s="102"/>
      <c r="G18" s="102"/>
      <c r="H18" s="102">
        <f t="shared" si="0"/>
        <v>0</v>
      </c>
      <c r="I18" s="152"/>
      <c r="J18" s="153"/>
      <c r="K18" s="154">
        <f t="shared" si="1"/>
        <v>0</v>
      </c>
      <c r="L18" s="18"/>
      <c r="M18" s="20"/>
    </row>
    <row r="19" spans="1:13" s="12" customFormat="1" ht="64.5" customHeight="1">
      <c r="A19" s="31">
        <v>14</v>
      </c>
      <c r="B19" s="31"/>
      <c r="C19" s="31"/>
      <c r="D19" s="33"/>
      <c r="E19" s="102"/>
      <c r="F19" s="102"/>
      <c r="G19" s="102"/>
      <c r="H19" s="102">
        <f t="shared" si="0"/>
        <v>0</v>
      </c>
      <c r="I19" s="152"/>
      <c r="J19" s="153"/>
      <c r="K19" s="154">
        <f t="shared" si="1"/>
        <v>0</v>
      </c>
      <c r="L19" s="18"/>
      <c r="M19" s="20"/>
    </row>
    <row r="20" spans="1:13" s="12" customFormat="1" ht="64.5" customHeight="1">
      <c r="A20" s="31">
        <v>15</v>
      </c>
      <c r="B20" s="31"/>
      <c r="C20" s="31"/>
      <c r="D20" s="33"/>
      <c r="E20" s="102"/>
      <c r="F20" s="102"/>
      <c r="G20" s="102"/>
      <c r="H20" s="102">
        <f t="shared" si="0"/>
        <v>0</v>
      </c>
      <c r="I20" s="152"/>
      <c r="J20" s="153"/>
      <c r="K20" s="154">
        <f t="shared" si="1"/>
        <v>0</v>
      </c>
      <c r="L20" s="18"/>
      <c r="M20" s="20"/>
    </row>
    <row r="21" spans="1:13" s="12" customFormat="1" ht="64.5" customHeight="1">
      <c r="A21" s="31">
        <v>16</v>
      </c>
      <c r="B21" s="31"/>
      <c r="C21" s="31"/>
      <c r="D21" s="33"/>
      <c r="E21" s="102"/>
      <c r="F21" s="102"/>
      <c r="G21" s="102"/>
      <c r="H21" s="102">
        <f t="shared" si="0"/>
        <v>0</v>
      </c>
      <c r="I21" s="152"/>
      <c r="J21" s="153"/>
      <c r="K21" s="154">
        <f t="shared" si="1"/>
        <v>0</v>
      </c>
      <c r="L21" s="18"/>
      <c r="M21" s="20"/>
    </row>
    <row r="22" spans="1:13" s="12" customFormat="1" ht="64.5" customHeight="1">
      <c r="A22" s="31">
        <v>17</v>
      </c>
      <c r="B22" s="31"/>
      <c r="C22" s="31"/>
      <c r="D22" s="33"/>
      <c r="E22" s="102"/>
      <c r="F22" s="102"/>
      <c r="G22" s="102"/>
      <c r="H22" s="102">
        <f t="shared" si="0"/>
        <v>0</v>
      </c>
      <c r="I22" s="152"/>
      <c r="J22" s="153"/>
      <c r="K22" s="154">
        <f t="shared" si="1"/>
        <v>0</v>
      </c>
      <c r="L22" s="18"/>
      <c r="M22" s="20"/>
    </row>
    <row r="23" spans="1:13" s="12" customFormat="1" ht="64.5" customHeight="1">
      <c r="A23" s="31">
        <v>18</v>
      </c>
      <c r="B23" s="31"/>
      <c r="C23" s="31"/>
      <c r="D23" s="33"/>
      <c r="E23" s="102"/>
      <c r="F23" s="102"/>
      <c r="G23" s="102"/>
      <c r="H23" s="102">
        <f t="shared" si="0"/>
        <v>0</v>
      </c>
      <c r="I23" s="152"/>
      <c r="J23" s="153"/>
      <c r="K23" s="154">
        <f t="shared" si="1"/>
        <v>0</v>
      </c>
      <c r="L23" s="18"/>
      <c r="M23" s="20"/>
    </row>
    <row r="24" spans="1:13" s="12" customFormat="1" ht="64.5" customHeight="1">
      <c r="A24" s="31">
        <v>19</v>
      </c>
      <c r="B24" s="31"/>
      <c r="C24" s="31"/>
      <c r="D24" s="33"/>
      <c r="E24" s="102"/>
      <c r="F24" s="102"/>
      <c r="G24" s="102"/>
      <c r="H24" s="102">
        <f t="shared" si="0"/>
        <v>0</v>
      </c>
      <c r="I24" s="152"/>
      <c r="J24" s="153"/>
      <c r="K24" s="154">
        <f t="shared" si="1"/>
        <v>0</v>
      </c>
      <c r="L24" s="18"/>
      <c r="M24" s="20"/>
    </row>
    <row r="25" spans="1:13" s="12" customFormat="1" ht="64.5" customHeight="1" thickBot="1">
      <c r="A25" s="31">
        <v>20</v>
      </c>
      <c r="B25" s="31"/>
      <c r="C25" s="31"/>
      <c r="D25" s="33"/>
      <c r="E25" s="102"/>
      <c r="F25" s="102"/>
      <c r="G25" s="102"/>
      <c r="H25" s="102">
        <f t="shared" si="0"/>
        <v>0</v>
      </c>
      <c r="I25" s="152"/>
      <c r="J25" s="153"/>
      <c r="K25" s="154">
        <f t="shared" si="1"/>
        <v>0</v>
      </c>
      <c r="L25" s="18"/>
      <c r="M25" s="20"/>
    </row>
    <row r="26" spans="1:13" s="12" customFormat="1" ht="64.5" customHeight="1" thickBot="1" thickTop="1">
      <c r="A26" s="369" t="s">
        <v>36</v>
      </c>
      <c r="B26" s="370"/>
      <c r="C26" s="31"/>
      <c r="D26" s="33"/>
      <c r="E26" s="102"/>
      <c r="F26" s="156"/>
      <c r="G26" s="157"/>
      <c r="H26" s="158">
        <f>SUM(H6:H25)</f>
        <v>0</v>
      </c>
      <c r="I26" s="159"/>
      <c r="J26" s="160"/>
      <c r="K26" s="161">
        <f>SUM(K6:K25)</f>
        <v>0</v>
      </c>
      <c r="L26" s="35"/>
      <c r="M26" s="20"/>
    </row>
    <row r="27" spans="1:14" s="12" customFormat="1" ht="30" customHeight="1" thickTop="1">
      <c r="A27" s="27"/>
      <c r="B27" s="27"/>
      <c r="C27" s="27"/>
      <c r="D27" s="25"/>
      <c r="E27" s="25"/>
      <c r="F27" s="25"/>
      <c r="G27" s="372"/>
      <c r="H27" s="374" t="s">
        <v>60</v>
      </c>
      <c r="I27" s="37"/>
      <c r="J27" s="15"/>
      <c r="K27" s="371" t="s">
        <v>56</v>
      </c>
      <c r="L27" s="371"/>
      <c r="M27" s="16"/>
      <c r="N27" s="17"/>
    </row>
    <row r="28" spans="1:11" s="12" customFormat="1" ht="30" customHeight="1" thickBot="1">
      <c r="A28" s="25" t="s">
        <v>23</v>
      </c>
      <c r="B28" s="37"/>
      <c r="C28" s="37"/>
      <c r="D28" s="37"/>
      <c r="E28" s="38"/>
      <c r="F28" s="38"/>
      <c r="G28" s="373"/>
      <c r="H28" s="375"/>
      <c r="I28" s="27"/>
      <c r="J28" s="13"/>
      <c r="K28" s="13"/>
    </row>
    <row r="29" spans="1:12" s="12" customFormat="1" ht="68.25" customHeight="1">
      <c r="A29" s="40"/>
      <c r="B29" s="30" t="s">
        <v>2</v>
      </c>
      <c r="C29" s="30" t="s">
        <v>3</v>
      </c>
      <c r="D29" s="41" t="s">
        <v>5</v>
      </c>
      <c r="E29" s="36" t="s">
        <v>6</v>
      </c>
      <c r="F29" s="100" t="s">
        <v>4</v>
      </c>
      <c r="G29" s="376" t="s">
        <v>12</v>
      </c>
      <c r="H29" s="376"/>
      <c r="I29" s="377"/>
      <c r="J29" s="13"/>
      <c r="K29" s="13"/>
      <c r="L29" s="13"/>
    </row>
    <row r="30" spans="1:12" s="12" customFormat="1" ht="39.75" customHeight="1">
      <c r="A30" s="31">
        <v>1</v>
      </c>
      <c r="B30" s="33"/>
      <c r="C30" s="33"/>
      <c r="D30" s="34"/>
      <c r="E30" s="36"/>
      <c r="F30" s="101">
        <f>ROUND(D30*E30,0)</f>
        <v>0</v>
      </c>
      <c r="G30" s="365"/>
      <c r="H30" s="365"/>
      <c r="I30" s="366"/>
      <c r="J30" s="13"/>
      <c r="K30" s="13"/>
      <c r="L30" s="13"/>
    </row>
    <row r="31" spans="1:12" s="12" customFormat="1" ht="39.75" customHeight="1">
      <c r="A31" s="31">
        <v>2</v>
      </c>
      <c r="B31" s="31"/>
      <c r="C31" s="33"/>
      <c r="D31" s="34"/>
      <c r="E31" s="36"/>
      <c r="F31" s="101">
        <f aca="true" t="shared" si="2" ref="F31:F39">ROUND(D31*E31,0)</f>
        <v>0</v>
      </c>
      <c r="G31" s="365"/>
      <c r="H31" s="365"/>
      <c r="I31" s="366"/>
      <c r="J31" s="13"/>
      <c r="K31" s="13"/>
      <c r="L31" s="13"/>
    </row>
    <row r="32" spans="1:12" s="12" customFormat="1" ht="39.75" customHeight="1">
      <c r="A32" s="31">
        <v>3</v>
      </c>
      <c r="B32" s="33"/>
      <c r="C32" s="33"/>
      <c r="D32" s="34"/>
      <c r="E32" s="36"/>
      <c r="F32" s="101">
        <f t="shared" si="2"/>
        <v>0</v>
      </c>
      <c r="G32" s="365"/>
      <c r="H32" s="365"/>
      <c r="I32" s="366"/>
      <c r="J32" s="13"/>
      <c r="K32" s="13"/>
      <c r="L32" s="13"/>
    </row>
    <row r="33" spans="1:12" s="12" customFormat="1" ht="39.75" customHeight="1">
      <c r="A33" s="31">
        <v>4</v>
      </c>
      <c r="B33" s="31"/>
      <c r="C33" s="33"/>
      <c r="D33" s="34"/>
      <c r="E33" s="36"/>
      <c r="F33" s="101">
        <f t="shared" si="2"/>
        <v>0</v>
      </c>
      <c r="G33" s="365"/>
      <c r="H33" s="365"/>
      <c r="I33" s="366"/>
      <c r="J33" s="13"/>
      <c r="K33" s="13"/>
      <c r="L33" s="13"/>
    </row>
    <row r="34" spans="1:12" s="12" customFormat="1" ht="39.75" customHeight="1">
      <c r="A34" s="31">
        <v>5</v>
      </c>
      <c r="B34" s="31"/>
      <c r="C34" s="33"/>
      <c r="D34" s="34"/>
      <c r="E34" s="36"/>
      <c r="F34" s="101">
        <f t="shared" si="2"/>
        <v>0</v>
      </c>
      <c r="G34" s="363"/>
      <c r="H34" s="364"/>
      <c r="I34" s="365"/>
      <c r="J34" s="13"/>
      <c r="K34" s="13"/>
      <c r="L34" s="13"/>
    </row>
    <row r="35" spans="1:12" s="12" customFormat="1" ht="39.75" customHeight="1">
      <c r="A35" s="31">
        <v>6</v>
      </c>
      <c r="B35" s="31"/>
      <c r="C35" s="33"/>
      <c r="D35" s="34"/>
      <c r="E35" s="36"/>
      <c r="F35" s="101">
        <f t="shared" si="2"/>
        <v>0</v>
      </c>
      <c r="G35" s="363"/>
      <c r="H35" s="364"/>
      <c r="I35" s="365"/>
      <c r="J35" s="13"/>
      <c r="K35" s="13"/>
      <c r="L35" s="13"/>
    </row>
    <row r="36" spans="1:12" s="12" customFormat="1" ht="39.75" customHeight="1">
      <c r="A36" s="31">
        <v>7</v>
      </c>
      <c r="B36" s="31"/>
      <c r="C36" s="33"/>
      <c r="D36" s="34"/>
      <c r="E36" s="36"/>
      <c r="F36" s="101">
        <f t="shared" si="2"/>
        <v>0</v>
      </c>
      <c r="G36" s="363"/>
      <c r="H36" s="364"/>
      <c r="I36" s="365"/>
      <c r="J36" s="13"/>
      <c r="K36" s="13"/>
      <c r="L36" s="13"/>
    </row>
    <row r="37" spans="1:12" s="12" customFormat="1" ht="39.75" customHeight="1">
      <c r="A37" s="31">
        <v>8</v>
      </c>
      <c r="B37" s="31"/>
      <c r="C37" s="33"/>
      <c r="D37" s="34"/>
      <c r="E37" s="36"/>
      <c r="F37" s="101">
        <f t="shared" si="2"/>
        <v>0</v>
      </c>
      <c r="G37" s="363"/>
      <c r="H37" s="364"/>
      <c r="I37" s="365"/>
      <c r="J37" s="13"/>
      <c r="K37" s="13"/>
      <c r="L37" s="13"/>
    </row>
    <row r="38" spans="1:12" s="12" customFormat="1" ht="39.75" customHeight="1">
      <c r="A38" s="31">
        <v>9</v>
      </c>
      <c r="B38" s="33"/>
      <c r="C38" s="33"/>
      <c r="D38" s="34"/>
      <c r="E38" s="36"/>
      <c r="F38" s="101">
        <f t="shared" si="2"/>
        <v>0</v>
      </c>
      <c r="G38" s="365"/>
      <c r="H38" s="365"/>
      <c r="I38" s="366"/>
      <c r="J38" s="13"/>
      <c r="K38" s="13"/>
      <c r="L38" s="13"/>
    </row>
    <row r="39" spans="1:12" s="12" customFormat="1" ht="39.75" customHeight="1">
      <c r="A39" s="31">
        <v>10</v>
      </c>
      <c r="B39" s="31"/>
      <c r="C39" s="33"/>
      <c r="D39" s="34"/>
      <c r="E39" s="36"/>
      <c r="F39" s="101">
        <f t="shared" si="2"/>
        <v>0</v>
      </c>
      <c r="G39" s="365"/>
      <c r="H39" s="365"/>
      <c r="I39" s="366"/>
      <c r="J39" s="13"/>
      <c r="K39" s="13"/>
      <c r="L39" s="13"/>
    </row>
    <row r="40" spans="2:14" ht="17.25" customHeight="1">
      <c r="B40" s="19"/>
      <c r="C40" s="19"/>
      <c r="D40" s="15"/>
      <c r="E40" s="15"/>
      <c r="F40" s="25"/>
      <c r="G40" s="37"/>
      <c r="H40" s="15"/>
      <c r="I40" s="367"/>
      <c r="J40" s="367"/>
      <c r="K40" s="367"/>
      <c r="L40" s="15"/>
      <c r="M40" s="367"/>
      <c r="N40" s="367"/>
    </row>
    <row r="41" spans="2:14" ht="32.25">
      <c r="B41" s="19"/>
      <c r="C41" s="19"/>
      <c r="D41" s="15"/>
      <c r="E41" s="15"/>
      <c r="F41" s="25" t="s">
        <v>39</v>
      </c>
      <c r="G41" s="15"/>
      <c r="H41" s="15"/>
      <c r="I41" s="367"/>
      <c r="J41" s="367"/>
      <c r="K41" s="367"/>
      <c r="L41" s="15"/>
      <c r="M41" s="367"/>
      <c r="N41" s="367"/>
    </row>
    <row r="42" spans="4:14" ht="13.5">
      <c r="D42" s="6"/>
      <c r="E42" s="6"/>
      <c r="F42" s="6"/>
      <c r="G42" s="6"/>
      <c r="H42" s="6"/>
      <c r="I42" s="368"/>
      <c r="J42" s="368"/>
      <c r="K42" s="368"/>
      <c r="L42" s="6"/>
      <c r="M42" s="368"/>
      <c r="N42" s="368"/>
    </row>
  </sheetData>
  <mergeCells count="21">
    <mergeCell ref="A26:B26"/>
    <mergeCell ref="K27:L27"/>
    <mergeCell ref="G39:I39"/>
    <mergeCell ref="G27:G28"/>
    <mergeCell ref="H27:H28"/>
    <mergeCell ref="G33:I33"/>
    <mergeCell ref="G38:I38"/>
    <mergeCell ref="G29:I29"/>
    <mergeCell ref="G30:I30"/>
    <mergeCell ref="G31:I31"/>
    <mergeCell ref="I40:K40"/>
    <mergeCell ref="M42:N42"/>
    <mergeCell ref="M40:N40"/>
    <mergeCell ref="M41:N41"/>
    <mergeCell ref="I42:K42"/>
    <mergeCell ref="I41:K41"/>
    <mergeCell ref="G37:I37"/>
    <mergeCell ref="G32:I32"/>
    <mergeCell ref="G34:I34"/>
    <mergeCell ref="G35:I35"/>
    <mergeCell ref="G36:I36"/>
  </mergeCells>
  <printOptions/>
  <pageMargins left="0.17" right="0.17" top="0.21" bottom="0.2" header="0.17" footer="0.17"/>
  <pageSetup fitToHeight="1" fitToWidth="1" horizontalDpi="300" verticalDpi="300" orientation="landscape" paperSize="9" scale="25" r:id="rId2"/>
  <drawing r:id="rId1"/>
</worksheet>
</file>

<file path=xl/worksheets/sheet4.xml><?xml version="1.0" encoding="utf-8"?>
<worksheet xmlns="http://schemas.openxmlformats.org/spreadsheetml/2006/main" xmlns:r="http://schemas.openxmlformats.org/officeDocument/2006/relationships">
  <dimension ref="A2:M60"/>
  <sheetViews>
    <sheetView workbookViewId="0" topLeftCell="A1">
      <selection activeCell="A1" sqref="A1"/>
    </sheetView>
  </sheetViews>
  <sheetFormatPr defaultColWidth="9.00390625" defaultRowHeight="13.5"/>
  <cols>
    <col min="1" max="1" width="11.125" style="2" customWidth="1"/>
    <col min="2" max="2" width="18.25390625" style="2" customWidth="1"/>
    <col min="3" max="3" width="54.625" style="2" customWidth="1"/>
    <col min="4" max="4" width="30.625" style="2" customWidth="1"/>
    <col min="5" max="5" width="25.00390625" style="2" customWidth="1"/>
    <col min="6" max="6" width="30.625" style="2" customWidth="1"/>
    <col min="7" max="7" width="40.625" style="2" customWidth="1"/>
    <col min="8" max="8" width="40.375" style="2" customWidth="1"/>
    <col min="9" max="9" width="37.50390625" style="2" customWidth="1"/>
    <col min="10" max="10" width="40.625" style="2" customWidth="1"/>
    <col min="11" max="11" width="72.625" style="2" customWidth="1"/>
    <col min="12" max="12" width="75.00390625" style="2" customWidth="1"/>
    <col min="13" max="13" width="2.75390625" style="2" customWidth="1"/>
    <col min="14" max="16384" width="9.00390625" style="2" customWidth="1"/>
  </cols>
  <sheetData>
    <row r="2" spans="2:13" ht="66.75" customHeight="1">
      <c r="B2" s="240" t="s">
        <v>193</v>
      </c>
      <c r="C2" s="22">
        <f>'補償金請求書'!D6</f>
        <v>0</v>
      </c>
      <c r="D2" s="23"/>
      <c r="E2" s="23"/>
      <c r="F2" s="23"/>
      <c r="G2" s="23"/>
      <c r="H2" s="7"/>
      <c r="I2" s="7"/>
      <c r="J2" s="7"/>
      <c r="K2" s="7"/>
      <c r="M2" s="5"/>
    </row>
    <row r="3" spans="2:12" ht="17.25">
      <c r="B3" s="1"/>
      <c r="C3" s="1"/>
      <c r="D3" s="1"/>
      <c r="E3" s="1"/>
      <c r="F3" s="1"/>
      <c r="G3" s="1"/>
      <c r="H3" s="1"/>
      <c r="I3" s="1"/>
      <c r="J3" s="1"/>
      <c r="K3" s="1"/>
      <c r="L3" s="1"/>
    </row>
    <row r="4" spans="2:12" s="12" customFormat="1" ht="39" customHeight="1">
      <c r="B4" s="25" t="s">
        <v>49</v>
      </c>
      <c r="C4" s="14"/>
      <c r="D4" s="14"/>
      <c r="E4" s="14"/>
      <c r="F4" s="14"/>
      <c r="G4" s="14"/>
      <c r="H4" s="15"/>
      <c r="I4" s="16"/>
      <c r="J4" s="16"/>
      <c r="K4" s="17"/>
      <c r="L4" s="13"/>
    </row>
    <row r="5" spans="1:12" s="12" customFormat="1" ht="60.75" customHeight="1">
      <c r="A5" s="31"/>
      <c r="B5" s="31" t="s">
        <v>30</v>
      </c>
      <c r="C5" s="30" t="s">
        <v>21</v>
      </c>
      <c r="D5" s="378" t="s">
        <v>22</v>
      </c>
      <c r="E5" s="378"/>
      <c r="F5" s="32" t="s">
        <v>31</v>
      </c>
      <c r="G5" s="45" t="s">
        <v>80</v>
      </c>
      <c r="H5" s="32" t="s">
        <v>32</v>
      </c>
      <c r="I5" s="32" t="s">
        <v>38</v>
      </c>
      <c r="J5" s="32" t="s">
        <v>47</v>
      </c>
      <c r="K5" s="42" t="s">
        <v>12</v>
      </c>
      <c r="L5" s="30" t="s">
        <v>0</v>
      </c>
    </row>
    <row r="6" spans="1:12" s="12" customFormat="1" ht="64.5" customHeight="1">
      <c r="A6" s="31">
        <v>1</v>
      </c>
      <c r="B6" s="31"/>
      <c r="C6" s="33"/>
      <c r="D6" s="378"/>
      <c r="E6" s="378"/>
      <c r="F6" s="102"/>
      <c r="G6" s="156"/>
      <c r="H6" s="102"/>
      <c r="I6" s="154"/>
      <c r="J6" s="154">
        <f>H6+I6</f>
        <v>0</v>
      </c>
      <c r="K6" s="46" t="s">
        <v>48</v>
      </c>
      <c r="L6" s="31" t="s">
        <v>48</v>
      </c>
    </row>
    <row r="7" spans="1:12" s="12" customFormat="1" ht="64.5" customHeight="1">
      <c r="A7" s="31">
        <v>2</v>
      </c>
      <c r="B7" s="31"/>
      <c r="C7" s="33"/>
      <c r="D7" s="378"/>
      <c r="E7" s="378"/>
      <c r="F7" s="102"/>
      <c r="G7" s="156"/>
      <c r="H7" s="102"/>
      <c r="I7" s="154"/>
      <c r="J7" s="154">
        <f aca="true" t="shared" si="0" ref="J7:J25">H7+I7</f>
        <v>0</v>
      </c>
      <c r="K7" s="43" t="s">
        <v>48</v>
      </c>
      <c r="L7" s="31" t="s">
        <v>48</v>
      </c>
    </row>
    <row r="8" spans="1:12" s="12" customFormat="1" ht="64.5" customHeight="1">
      <c r="A8" s="31">
        <v>3</v>
      </c>
      <c r="B8" s="31"/>
      <c r="C8" s="33"/>
      <c r="D8" s="378"/>
      <c r="E8" s="378"/>
      <c r="F8" s="102"/>
      <c r="G8" s="156"/>
      <c r="H8" s="102"/>
      <c r="I8" s="154"/>
      <c r="J8" s="154">
        <f t="shared" si="0"/>
        <v>0</v>
      </c>
      <c r="K8" s="43" t="s">
        <v>48</v>
      </c>
      <c r="L8" s="31"/>
    </row>
    <row r="9" spans="1:12" s="12" customFormat="1" ht="64.5" customHeight="1">
      <c r="A9" s="31">
        <v>4</v>
      </c>
      <c r="B9" s="31"/>
      <c r="C9" s="33"/>
      <c r="D9" s="378"/>
      <c r="E9" s="378"/>
      <c r="F9" s="102"/>
      <c r="G9" s="156"/>
      <c r="H9" s="102"/>
      <c r="I9" s="154"/>
      <c r="J9" s="154">
        <f t="shared" si="0"/>
        <v>0</v>
      </c>
      <c r="K9" s="43"/>
      <c r="L9" s="31"/>
    </row>
    <row r="10" spans="1:12" s="12" customFormat="1" ht="64.5" customHeight="1">
      <c r="A10" s="31">
        <v>5</v>
      </c>
      <c r="B10" s="31"/>
      <c r="C10" s="33"/>
      <c r="D10" s="378"/>
      <c r="E10" s="378"/>
      <c r="F10" s="102"/>
      <c r="G10" s="156"/>
      <c r="H10" s="102"/>
      <c r="I10" s="154"/>
      <c r="J10" s="154">
        <f t="shared" si="0"/>
        <v>0</v>
      </c>
      <c r="K10" s="43"/>
      <c r="L10" s="31"/>
    </row>
    <row r="11" spans="1:12" s="12" customFormat="1" ht="64.5" customHeight="1">
      <c r="A11" s="31">
        <v>6</v>
      </c>
      <c r="B11" s="31"/>
      <c r="C11" s="33"/>
      <c r="D11" s="378"/>
      <c r="E11" s="378"/>
      <c r="F11" s="102"/>
      <c r="G11" s="156"/>
      <c r="H11" s="102"/>
      <c r="I11" s="154"/>
      <c r="J11" s="154">
        <f t="shared" si="0"/>
        <v>0</v>
      </c>
      <c r="K11" s="43"/>
      <c r="L11" s="31"/>
    </row>
    <row r="12" spans="1:12" s="12" customFormat="1" ht="64.5" customHeight="1">
      <c r="A12" s="31">
        <v>7</v>
      </c>
      <c r="B12" s="31"/>
      <c r="C12" s="33"/>
      <c r="D12" s="378"/>
      <c r="E12" s="378"/>
      <c r="F12" s="102"/>
      <c r="G12" s="156"/>
      <c r="H12" s="102"/>
      <c r="I12" s="154"/>
      <c r="J12" s="154">
        <f t="shared" si="0"/>
        <v>0</v>
      </c>
      <c r="K12" s="43"/>
      <c r="L12" s="31"/>
    </row>
    <row r="13" spans="1:12" s="12" customFormat="1" ht="64.5" customHeight="1">
      <c r="A13" s="31">
        <v>8</v>
      </c>
      <c r="B13" s="31"/>
      <c r="C13" s="33"/>
      <c r="D13" s="378"/>
      <c r="E13" s="378"/>
      <c r="F13" s="102"/>
      <c r="G13" s="156"/>
      <c r="H13" s="102"/>
      <c r="I13" s="154"/>
      <c r="J13" s="154">
        <f t="shared" si="0"/>
        <v>0</v>
      </c>
      <c r="K13" s="43"/>
      <c r="L13" s="31"/>
    </row>
    <row r="14" spans="1:12" s="12" customFormat="1" ht="64.5" customHeight="1">
      <c r="A14" s="31">
        <v>9</v>
      </c>
      <c r="B14" s="31"/>
      <c r="C14" s="33"/>
      <c r="D14" s="378"/>
      <c r="E14" s="378"/>
      <c r="F14" s="102"/>
      <c r="G14" s="156"/>
      <c r="H14" s="102"/>
      <c r="I14" s="154"/>
      <c r="J14" s="154">
        <f t="shared" si="0"/>
        <v>0</v>
      </c>
      <c r="K14" s="43"/>
      <c r="L14" s="31"/>
    </row>
    <row r="15" spans="1:12" s="12" customFormat="1" ht="64.5" customHeight="1">
      <c r="A15" s="31">
        <v>10</v>
      </c>
      <c r="B15" s="31"/>
      <c r="C15" s="33"/>
      <c r="D15" s="378"/>
      <c r="E15" s="378"/>
      <c r="F15" s="102"/>
      <c r="G15" s="156"/>
      <c r="H15" s="102"/>
      <c r="I15" s="154"/>
      <c r="J15" s="154">
        <f t="shared" si="0"/>
        <v>0</v>
      </c>
      <c r="K15" s="43"/>
      <c r="L15" s="31"/>
    </row>
    <row r="16" spans="1:12" s="12" customFormat="1" ht="64.5" customHeight="1">
      <c r="A16" s="31">
        <v>11</v>
      </c>
      <c r="B16" s="31"/>
      <c r="C16" s="33"/>
      <c r="D16" s="378"/>
      <c r="E16" s="378"/>
      <c r="F16" s="102"/>
      <c r="G16" s="156"/>
      <c r="H16" s="102"/>
      <c r="I16" s="154"/>
      <c r="J16" s="154">
        <f t="shared" si="0"/>
        <v>0</v>
      </c>
      <c r="K16" s="43"/>
      <c r="L16" s="31"/>
    </row>
    <row r="17" spans="1:12" s="12" customFormat="1" ht="64.5" customHeight="1">
      <c r="A17" s="31">
        <v>12</v>
      </c>
      <c r="B17" s="31"/>
      <c r="C17" s="33"/>
      <c r="D17" s="378"/>
      <c r="E17" s="378"/>
      <c r="F17" s="102"/>
      <c r="G17" s="156"/>
      <c r="H17" s="102"/>
      <c r="I17" s="154"/>
      <c r="J17" s="154">
        <f t="shared" si="0"/>
        <v>0</v>
      </c>
      <c r="K17" s="43"/>
      <c r="L17" s="31"/>
    </row>
    <row r="18" spans="1:12" s="12" customFormat="1" ht="64.5" customHeight="1">
      <c r="A18" s="31">
        <v>13</v>
      </c>
      <c r="B18" s="31"/>
      <c r="C18" s="33"/>
      <c r="D18" s="378"/>
      <c r="E18" s="378"/>
      <c r="F18" s="102"/>
      <c r="G18" s="156"/>
      <c r="H18" s="102"/>
      <c r="I18" s="154"/>
      <c r="J18" s="154">
        <f t="shared" si="0"/>
        <v>0</v>
      </c>
      <c r="K18" s="43"/>
      <c r="L18" s="31"/>
    </row>
    <row r="19" spans="1:12" s="12" customFormat="1" ht="64.5" customHeight="1">
      <c r="A19" s="31">
        <v>14</v>
      </c>
      <c r="B19" s="31"/>
      <c r="C19" s="33"/>
      <c r="D19" s="378"/>
      <c r="E19" s="378"/>
      <c r="F19" s="102"/>
      <c r="G19" s="156"/>
      <c r="H19" s="102"/>
      <c r="I19" s="154"/>
      <c r="J19" s="154">
        <f t="shared" si="0"/>
        <v>0</v>
      </c>
      <c r="K19" s="43"/>
      <c r="L19" s="31"/>
    </row>
    <row r="20" spans="1:12" s="12" customFormat="1" ht="64.5" customHeight="1">
      <c r="A20" s="31">
        <v>15</v>
      </c>
      <c r="B20" s="31"/>
      <c r="C20" s="33"/>
      <c r="D20" s="378"/>
      <c r="E20" s="378"/>
      <c r="F20" s="102"/>
      <c r="G20" s="156"/>
      <c r="H20" s="102"/>
      <c r="I20" s="154"/>
      <c r="J20" s="154">
        <f t="shared" si="0"/>
        <v>0</v>
      </c>
      <c r="K20" s="43"/>
      <c r="L20" s="31"/>
    </row>
    <row r="21" spans="1:12" s="12" customFormat="1" ht="64.5" customHeight="1">
      <c r="A21" s="31">
        <v>16</v>
      </c>
      <c r="B21" s="31"/>
      <c r="C21" s="33"/>
      <c r="D21" s="378"/>
      <c r="E21" s="378"/>
      <c r="F21" s="102"/>
      <c r="G21" s="156"/>
      <c r="H21" s="102"/>
      <c r="I21" s="154"/>
      <c r="J21" s="154">
        <f t="shared" si="0"/>
        <v>0</v>
      </c>
      <c r="K21" s="43"/>
      <c r="L21" s="31"/>
    </row>
    <row r="22" spans="1:12" s="12" customFormat="1" ht="64.5" customHeight="1">
      <c r="A22" s="31">
        <v>17</v>
      </c>
      <c r="B22" s="31"/>
      <c r="C22" s="33"/>
      <c r="D22" s="378"/>
      <c r="E22" s="378"/>
      <c r="F22" s="102"/>
      <c r="G22" s="156"/>
      <c r="H22" s="102"/>
      <c r="I22" s="154"/>
      <c r="J22" s="154">
        <f t="shared" si="0"/>
        <v>0</v>
      </c>
      <c r="K22" s="43"/>
      <c r="L22" s="31"/>
    </row>
    <row r="23" spans="1:12" s="12" customFormat="1" ht="64.5" customHeight="1">
      <c r="A23" s="31">
        <v>18</v>
      </c>
      <c r="B23" s="31"/>
      <c r="C23" s="33"/>
      <c r="D23" s="378"/>
      <c r="E23" s="378"/>
      <c r="F23" s="102"/>
      <c r="G23" s="156"/>
      <c r="H23" s="102"/>
      <c r="I23" s="154"/>
      <c r="J23" s="154">
        <f t="shared" si="0"/>
        <v>0</v>
      </c>
      <c r="K23" s="43"/>
      <c r="L23" s="31"/>
    </row>
    <row r="24" spans="1:12" s="12" customFormat="1" ht="64.5" customHeight="1">
      <c r="A24" s="31">
        <v>19</v>
      </c>
      <c r="B24" s="31"/>
      <c r="C24" s="33"/>
      <c r="D24" s="378"/>
      <c r="E24" s="378"/>
      <c r="F24" s="102"/>
      <c r="G24" s="156"/>
      <c r="H24" s="102"/>
      <c r="I24" s="154"/>
      <c r="J24" s="154">
        <f t="shared" si="0"/>
        <v>0</v>
      </c>
      <c r="K24" s="43"/>
      <c r="L24" s="31"/>
    </row>
    <row r="25" spans="1:12" s="12" customFormat="1" ht="64.5" customHeight="1" thickBot="1">
      <c r="A25" s="31">
        <v>20</v>
      </c>
      <c r="B25" s="31"/>
      <c r="C25" s="33"/>
      <c r="D25" s="378"/>
      <c r="E25" s="378"/>
      <c r="F25" s="102"/>
      <c r="G25" s="156"/>
      <c r="H25" s="102"/>
      <c r="I25" s="154"/>
      <c r="J25" s="154">
        <f t="shared" si="0"/>
        <v>0</v>
      </c>
      <c r="K25" s="43"/>
      <c r="L25" s="31"/>
    </row>
    <row r="26" spans="1:12" s="12" customFormat="1" ht="64.5" customHeight="1" thickBot="1" thickTop="1">
      <c r="A26" s="369" t="s">
        <v>36</v>
      </c>
      <c r="B26" s="370"/>
      <c r="C26" s="33"/>
      <c r="D26" s="378"/>
      <c r="E26" s="378"/>
      <c r="F26" s="102"/>
      <c r="G26" s="102"/>
      <c r="H26" s="162"/>
      <c r="I26" s="163"/>
      <c r="J26" s="161">
        <f>SUM(J6:J25)</f>
        <v>0</v>
      </c>
      <c r="K26" s="43"/>
      <c r="L26" s="31"/>
    </row>
    <row r="27" spans="1:12" s="12" customFormat="1" ht="39.75" customHeight="1" thickTop="1">
      <c r="A27" s="13"/>
      <c r="B27" s="13"/>
      <c r="C27" s="14"/>
      <c r="D27" s="14"/>
      <c r="E27" s="14"/>
      <c r="F27" s="14"/>
      <c r="G27" s="14"/>
      <c r="H27" s="15"/>
      <c r="I27" s="16"/>
      <c r="J27" s="38" t="s">
        <v>59</v>
      </c>
      <c r="K27" s="39"/>
      <c r="L27" s="13"/>
    </row>
    <row r="28" spans="1:12" ht="32.25">
      <c r="A28" s="13"/>
      <c r="B28" s="13"/>
      <c r="C28" s="15"/>
      <c r="D28" s="15"/>
      <c r="E28" s="15"/>
      <c r="F28" s="15"/>
      <c r="G28" s="15"/>
      <c r="H28" s="13"/>
      <c r="I28" s="13"/>
      <c r="J28" s="367"/>
      <c r="K28" s="367"/>
      <c r="L28" s="13"/>
    </row>
    <row r="29" spans="1:12" ht="32.25">
      <c r="A29" s="13"/>
      <c r="B29" s="13"/>
      <c r="C29" s="15"/>
      <c r="D29" s="15"/>
      <c r="E29" s="15"/>
      <c r="F29" s="15"/>
      <c r="G29" s="15"/>
      <c r="H29" s="13"/>
      <c r="I29" s="13"/>
      <c r="J29" s="367"/>
      <c r="K29" s="367"/>
      <c r="L29" s="13"/>
    </row>
    <row r="30" spans="1:12" ht="32.25">
      <c r="A30" s="13"/>
      <c r="B30" s="13"/>
      <c r="C30" s="15"/>
      <c r="D30" s="15"/>
      <c r="E30" s="15"/>
      <c r="F30" s="15"/>
      <c r="G30" s="15"/>
      <c r="H30" s="13"/>
      <c r="I30" s="13"/>
      <c r="J30" s="367"/>
      <c r="K30" s="367"/>
      <c r="L30" s="13"/>
    </row>
    <row r="31" spans="1:12" ht="32.25">
      <c r="A31" s="13"/>
      <c r="B31" s="13"/>
      <c r="C31" s="15"/>
      <c r="D31" s="15"/>
      <c r="E31" s="15"/>
      <c r="F31" s="15"/>
      <c r="G31" s="15"/>
      <c r="H31" s="13"/>
      <c r="I31" s="13"/>
      <c r="J31" s="367"/>
      <c r="K31" s="367"/>
      <c r="L31" s="13"/>
    </row>
    <row r="32" spans="1:12" ht="32.25">
      <c r="A32" s="13"/>
      <c r="B32" s="13"/>
      <c r="C32" s="15"/>
      <c r="D32" s="15"/>
      <c r="E32" s="15"/>
      <c r="F32" s="15"/>
      <c r="G32" s="15"/>
      <c r="H32" s="13"/>
      <c r="I32" s="13"/>
      <c r="J32" s="367"/>
      <c r="K32" s="367"/>
      <c r="L32" s="13"/>
    </row>
    <row r="33" spans="1:12" ht="32.25">
      <c r="A33" s="13"/>
      <c r="B33" s="13"/>
      <c r="C33" s="15"/>
      <c r="D33" s="15"/>
      <c r="E33" s="15"/>
      <c r="F33" s="15"/>
      <c r="G33" s="15"/>
      <c r="H33" s="13"/>
      <c r="I33" s="13"/>
      <c r="J33" s="367"/>
      <c r="K33" s="367"/>
      <c r="L33" s="13"/>
    </row>
    <row r="34" spans="1:11" ht="32.25">
      <c r="A34" s="13"/>
      <c r="B34" s="13"/>
      <c r="C34" s="6"/>
      <c r="D34" s="6"/>
      <c r="E34" s="6"/>
      <c r="F34" s="6"/>
      <c r="G34" s="6"/>
      <c r="H34" s="5"/>
      <c r="I34" s="5"/>
      <c r="J34" s="368"/>
      <c r="K34" s="368"/>
    </row>
    <row r="35" spans="1:2" ht="32.25">
      <c r="A35" s="13"/>
      <c r="B35" s="13"/>
    </row>
    <row r="36" spans="1:2" ht="32.25">
      <c r="A36" s="13"/>
      <c r="B36" s="13"/>
    </row>
    <row r="37" spans="1:2" ht="32.25">
      <c r="A37" s="13"/>
      <c r="B37" s="13"/>
    </row>
    <row r="38" spans="1:2" ht="32.25">
      <c r="A38" s="13"/>
      <c r="B38" s="13"/>
    </row>
    <row r="39" spans="1:2" ht="32.25">
      <c r="A39" s="13"/>
      <c r="B39" s="13"/>
    </row>
    <row r="40" spans="1:2" ht="32.25">
      <c r="A40" s="13"/>
      <c r="B40" s="13"/>
    </row>
    <row r="41" spans="1:2" ht="32.25">
      <c r="A41" s="13"/>
      <c r="B41" s="13"/>
    </row>
    <row r="42" spans="1:2" ht="32.25">
      <c r="A42" s="13"/>
      <c r="B42" s="13"/>
    </row>
    <row r="43" spans="1:2" ht="32.25">
      <c r="A43" s="13" t="s">
        <v>14</v>
      </c>
      <c r="B43" s="13"/>
    </row>
    <row r="44" spans="1:2" ht="32.25">
      <c r="A44" s="13" t="s">
        <v>13</v>
      </c>
      <c r="B44" s="13"/>
    </row>
    <row r="45" spans="1:2" ht="32.25">
      <c r="A45" s="13" t="s">
        <v>8</v>
      </c>
      <c r="B45" s="13"/>
    </row>
    <row r="46" spans="1:2" ht="32.25">
      <c r="A46" s="13" t="s">
        <v>15</v>
      </c>
      <c r="B46" s="13"/>
    </row>
    <row r="47" spans="1:2" ht="32.25">
      <c r="A47" s="13" t="s">
        <v>8</v>
      </c>
      <c r="B47" s="13"/>
    </row>
    <row r="48" spans="1:2" ht="32.25">
      <c r="A48" s="13" t="s">
        <v>15</v>
      </c>
      <c r="B48" s="13"/>
    </row>
    <row r="49" spans="1:2" ht="32.25">
      <c r="A49" s="13" t="s">
        <v>8</v>
      </c>
      <c r="B49" s="13"/>
    </row>
    <row r="50" spans="1:2" ht="32.25">
      <c r="A50" s="13" t="s">
        <v>15</v>
      </c>
      <c r="B50" s="13"/>
    </row>
    <row r="51" spans="1:2" ht="32.25">
      <c r="A51" s="13" t="s">
        <v>8</v>
      </c>
      <c r="B51" s="13"/>
    </row>
    <row r="52" spans="1:2" ht="32.25">
      <c r="A52" s="13" t="s">
        <v>16</v>
      </c>
      <c r="B52" s="13"/>
    </row>
    <row r="53" spans="1:2" ht="32.25">
      <c r="A53" s="19"/>
      <c r="B53" s="19"/>
    </row>
    <row r="54" spans="1:2" ht="32.25">
      <c r="A54" s="19"/>
      <c r="B54" s="19"/>
    </row>
    <row r="55" spans="1:2" ht="32.25">
      <c r="A55" s="19"/>
      <c r="B55" s="19"/>
    </row>
    <row r="56" spans="1:2" ht="32.25">
      <c r="A56" s="19"/>
      <c r="B56" s="19"/>
    </row>
    <row r="57" spans="1:2" ht="32.25">
      <c r="A57" s="19"/>
      <c r="B57" s="19"/>
    </row>
    <row r="58" spans="1:2" ht="32.25">
      <c r="A58" s="19"/>
      <c r="B58" s="19"/>
    </row>
    <row r="59" spans="1:2" ht="32.25">
      <c r="A59" s="19"/>
      <c r="B59" s="19"/>
    </row>
    <row r="60" spans="1:2" ht="32.25">
      <c r="A60" s="19"/>
      <c r="B60" s="19"/>
    </row>
  </sheetData>
  <mergeCells count="30">
    <mergeCell ref="A26:B26"/>
    <mergeCell ref="D16:E16"/>
    <mergeCell ref="D17:E17"/>
    <mergeCell ref="D18:E18"/>
    <mergeCell ref="D19:E19"/>
    <mergeCell ref="D20:E20"/>
    <mergeCell ref="D21:E21"/>
    <mergeCell ref="D22:E22"/>
    <mergeCell ref="D23:E23"/>
    <mergeCell ref="D24:E24"/>
    <mergeCell ref="J32:K32"/>
    <mergeCell ref="J33:K33"/>
    <mergeCell ref="J34:K34"/>
    <mergeCell ref="J28:K28"/>
    <mergeCell ref="J29:K29"/>
    <mergeCell ref="J30:K30"/>
    <mergeCell ref="J31:K31"/>
    <mergeCell ref="D13:E13"/>
    <mergeCell ref="D14:E14"/>
    <mergeCell ref="D15:E15"/>
    <mergeCell ref="D26:E26"/>
    <mergeCell ref="D25:E25"/>
    <mergeCell ref="D9:E9"/>
    <mergeCell ref="D10:E10"/>
    <mergeCell ref="D11:E11"/>
    <mergeCell ref="D12:E12"/>
    <mergeCell ref="D5:E5"/>
    <mergeCell ref="D6:E6"/>
    <mergeCell ref="D7:E7"/>
    <mergeCell ref="D8:E8"/>
  </mergeCells>
  <printOptions/>
  <pageMargins left="0.26" right="0.2" top="0.51" bottom="0.56" header="0.29" footer="0.44"/>
  <pageSetup horizontalDpi="300" verticalDpi="300" orientation="landscape" paperSize="9" scale="3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K35"/>
  <sheetViews>
    <sheetView workbookViewId="0" topLeftCell="A1">
      <selection activeCell="A1" sqref="A1"/>
    </sheetView>
  </sheetViews>
  <sheetFormatPr defaultColWidth="9.00390625" defaultRowHeight="13.5"/>
  <cols>
    <col min="1" max="1" width="8.75390625" style="2" customWidth="1"/>
    <col min="2" max="2" width="53.375" style="2" customWidth="1"/>
    <col min="3" max="4" width="45.625" style="2" customWidth="1"/>
    <col min="5" max="9" width="40.625" style="2" customWidth="1"/>
    <col min="10" max="10" width="90.625" style="2" customWidth="1"/>
    <col min="11" max="11" width="98.00390625" style="2" customWidth="1"/>
    <col min="12" max="12" width="5.00390625" style="2" customWidth="1"/>
    <col min="13" max="16384" width="9.00390625" style="2" customWidth="1"/>
  </cols>
  <sheetData>
    <row r="2" spans="2:10" ht="66" customHeight="1">
      <c r="B2" s="240" t="s">
        <v>193</v>
      </c>
      <c r="C2" s="22">
        <f>'補償金請求書'!D6</f>
        <v>0</v>
      </c>
      <c r="E2" s="107" t="s">
        <v>109</v>
      </c>
      <c r="F2" s="23"/>
      <c r="G2" s="7"/>
      <c r="H2" s="7"/>
      <c r="J2" s="24"/>
    </row>
    <row r="3" spans="2:9" ht="17.25">
      <c r="B3" s="1"/>
      <c r="C3" s="1"/>
      <c r="D3" s="1"/>
      <c r="E3" s="1"/>
      <c r="F3" s="1"/>
      <c r="G3" s="1"/>
      <c r="H3" s="1"/>
      <c r="I3" s="1"/>
    </row>
    <row r="4" spans="1:8" s="12" customFormat="1" ht="39.75" customHeight="1">
      <c r="A4" s="27"/>
      <c r="B4" s="25" t="s">
        <v>50</v>
      </c>
      <c r="C4" s="9"/>
      <c r="D4" s="9"/>
      <c r="E4" s="9"/>
      <c r="F4" s="9"/>
      <c r="G4" s="10"/>
      <c r="H4" s="11"/>
    </row>
    <row r="5" spans="1:8" s="12" customFormat="1" ht="39.75" customHeight="1">
      <c r="A5" s="27"/>
      <c r="B5" s="25"/>
      <c r="C5" s="177" t="s">
        <v>151</v>
      </c>
      <c r="D5" s="9"/>
      <c r="E5" s="9"/>
      <c r="F5" s="9"/>
      <c r="G5" s="10"/>
      <c r="H5" s="11"/>
    </row>
    <row r="6" spans="1:11" s="12" customFormat="1" ht="71.25" customHeight="1">
      <c r="A6" s="31"/>
      <c r="B6" s="30" t="s">
        <v>9</v>
      </c>
      <c r="C6" s="178" t="s">
        <v>113</v>
      </c>
      <c r="D6" s="32" t="s">
        <v>10</v>
      </c>
      <c r="E6" s="32" t="s">
        <v>40</v>
      </c>
      <c r="F6" s="32" t="s">
        <v>110</v>
      </c>
      <c r="G6" s="32" t="s">
        <v>41</v>
      </c>
      <c r="H6" s="32" t="s">
        <v>19</v>
      </c>
      <c r="I6" s="32" t="s">
        <v>7</v>
      </c>
      <c r="J6" s="47" t="s">
        <v>12</v>
      </c>
      <c r="K6" s="30" t="s">
        <v>0</v>
      </c>
    </row>
    <row r="7" spans="1:11" s="12" customFormat="1" ht="64.5" customHeight="1">
      <c r="A7" s="31">
        <v>1</v>
      </c>
      <c r="B7" s="33"/>
      <c r="C7" s="102"/>
      <c r="D7" s="102"/>
      <c r="E7" s="102"/>
      <c r="F7" s="102">
        <f aca="true" t="shared" si="0" ref="F7:F26">ROUND((C7-D7)*E7,0)</f>
        <v>0</v>
      </c>
      <c r="G7" s="152"/>
      <c r="H7" s="152"/>
      <c r="I7" s="154">
        <f aca="true" t="shared" si="1" ref="I7:I26">ROUND(F7+G7+H7,0)</f>
        <v>0</v>
      </c>
      <c r="J7" s="48"/>
      <c r="K7" s="49"/>
    </row>
    <row r="8" spans="1:11" s="12" customFormat="1" ht="64.5" customHeight="1">
      <c r="A8" s="31">
        <v>2</v>
      </c>
      <c r="B8" s="33"/>
      <c r="C8" s="102"/>
      <c r="D8" s="102"/>
      <c r="E8" s="102"/>
      <c r="F8" s="102">
        <f t="shared" si="0"/>
        <v>0</v>
      </c>
      <c r="G8" s="152"/>
      <c r="H8" s="152"/>
      <c r="I8" s="154">
        <f t="shared" si="1"/>
        <v>0</v>
      </c>
      <c r="J8" s="44"/>
      <c r="K8" s="49"/>
    </row>
    <row r="9" spans="1:11" s="12" customFormat="1" ht="64.5" customHeight="1">
      <c r="A9" s="31">
        <v>3</v>
      </c>
      <c r="B9" s="33"/>
      <c r="C9" s="102"/>
      <c r="D9" s="102"/>
      <c r="E9" s="102"/>
      <c r="F9" s="102">
        <f t="shared" si="0"/>
        <v>0</v>
      </c>
      <c r="G9" s="152"/>
      <c r="H9" s="152"/>
      <c r="I9" s="154">
        <f t="shared" si="1"/>
        <v>0</v>
      </c>
      <c r="J9" s="44"/>
      <c r="K9" s="31"/>
    </row>
    <row r="10" spans="1:11" s="12" customFormat="1" ht="64.5" customHeight="1">
      <c r="A10" s="31">
        <v>4</v>
      </c>
      <c r="B10" s="31"/>
      <c r="C10" s="102"/>
      <c r="D10" s="102"/>
      <c r="E10" s="102"/>
      <c r="F10" s="102">
        <f t="shared" si="0"/>
        <v>0</v>
      </c>
      <c r="G10" s="152"/>
      <c r="H10" s="152"/>
      <c r="I10" s="154">
        <f t="shared" si="1"/>
        <v>0</v>
      </c>
      <c r="J10" s="44"/>
      <c r="K10" s="31"/>
    </row>
    <row r="11" spans="1:11" s="12" customFormat="1" ht="64.5" customHeight="1">
      <c r="A11" s="31">
        <v>5</v>
      </c>
      <c r="B11" s="31"/>
      <c r="C11" s="102"/>
      <c r="D11" s="102"/>
      <c r="E11" s="102"/>
      <c r="F11" s="102">
        <f t="shared" si="0"/>
        <v>0</v>
      </c>
      <c r="G11" s="152"/>
      <c r="H11" s="152"/>
      <c r="I11" s="154">
        <f t="shared" si="1"/>
        <v>0</v>
      </c>
      <c r="J11" s="44"/>
      <c r="K11" s="31"/>
    </row>
    <row r="12" spans="1:11" s="12" customFormat="1" ht="64.5" customHeight="1">
      <c r="A12" s="31">
        <v>6</v>
      </c>
      <c r="B12" s="31"/>
      <c r="C12" s="102"/>
      <c r="D12" s="102"/>
      <c r="E12" s="102"/>
      <c r="F12" s="102">
        <f t="shared" si="0"/>
        <v>0</v>
      </c>
      <c r="G12" s="152"/>
      <c r="H12" s="152"/>
      <c r="I12" s="154">
        <f t="shared" si="1"/>
        <v>0</v>
      </c>
      <c r="J12" s="44"/>
      <c r="K12" s="31"/>
    </row>
    <row r="13" spans="1:11" s="12" customFormat="1" ht="64.5" customHeight="1">
      <c r="A13" s="31">
        <v>7</v>
      </c>
      <c r="B13" s="33"/>
      <c r="C13" s="102"/>
      <c r="D13" s="102"/>
      <c r="E13" s="102"/>
      <c r="F13" s="102">
        <f t="shared" si="0"/>
        <v>0</v>
      </c>
      <c r="G13" s="152"/>
      <c r="H13" s="152"/>
      <c r="I13" s="154">
        <f t="shared" si="1"/>
        <v>0</v>
      </c>
      <c r="J13" s="44"/>
      <c r="K13" s="31"/>
    </row>
    <row r="14" spans="1:11" s="12" customFormat="1" ht="64.5" customHeight="1">
      <c r="A14" s="31">
        <v>8</v>
      </c>
      <c r="B14" s="33"/>
      <c r="C14" s="102"/>
      <c r="D14" s="102"/>
      <c r="E14" s="102"/>
      <c r="F14" s="102">
        <f t="shared" si="0"/>
        <v>0</v>
      </c>
      <c r="G14" s="152"/>
      <c r="H14" s="152"/>
      <c r="I14" s="154">
        <f t="shared" si="1"/>
        <v>0</v>
      </c>
      <c r="J14" s="44"/>
      <c r="K14" s="31"/>
    </row>
    <row r="15" spans="1:11" s="12" customFormat="1" ht="64.5" customHeight="1">
      <c r="A15" s="31">
        <v>9</v>
      </c>
      <c r="B15" s="33"/>
      <c r="C15" s="102"/>
      <c r="D15" s="102"/>
      <c r="E15" s="102"/>
      <c r="F15" s="102">
        <f t="shared" si="0"/>
        <v>0</v>
      </c>
      <c r="G15" s="152"/>
      <c r="H15" s="152"/>
      <c r="I15" s="154">
        <f t="shared" si="1"/>
        <v>0</v>
      </c>
      <c r="J15" s="44"/>
      <c r="K15" s="31"/>
    </row>
    <row r="16" spans="1:11" s="12" customFormat="1" ht="64.5" customHeight="1">
      <c r="A16" s="31">
        <v>10</v>
      </c>
      <c r="B16" s="33"/>
      <c r="C16" s="102"/>
      <c r="D16" s="102"/>
      <c r="E16" s="102"/>
      <c r="F16" s="102">
        <f t="shared" si="0"/>
        <v>0</v>
      </c>
      <c r="G16" s="152"/>
      <c r="H16" s="152"/>
      <c r="I16" s="154">
        <f t="shared" si="1"/>
        <v>0</v>
      </c>
      <c r="J16" s="44"/>
      <c r="K16" s="31"/>
    </row>
    <row r="17" spans="1:11" s="12" customFormat="1" ht="64.5" customHeight="1">
      <c r="A17" s="31">
        <v>11</v>
      </c>
      <c r="B17" s="33"/>
      <c r="C17" s="102"/>
      <c r="D17" s="102"/>
      <c r="E17" s="102"/>
      <c r="F17" s="102">
        <f t="shared" si="0"/>
        <v>0</v>
      </c>
      <c r="G17" s="152"/>
      <c r="H17" s="152"/>
      <c r="I17" s="154">
        <f t="shared" si="1"/>
        <v>0</v>
      </c>
      <c r="J17" s="44"/>
      <c r="K17" s="31"/>
    </row>
    <row r="18" spans="1:11" s="12" customFormat="1" ht="64.5" customHeight="1">
      <c r="A18" s="31">
        <v>12</v>
      </c>
      <c r="B18" s="33"/>
      <c r="C18" s="102"/>
      <c r="D18" s="102"/>
      <c r="E18" s="102"/>
      <c r="F18" s="102">
        <f t="shared" si="0"/>
        <v>0</v>
      </c>
      <c r="G18" s="152"/>
      <c r="H18" s="152"/>
      <c r="I18" s="154">
        <f t="shared" si="1"/>
        <v>0</v>
      </c>
      <c r="J18" s="44"/>
      <c r="K18" s="31"/>
    </row>
    <row r="19" spans="1:11" s="12" customFormat="1" ht="64.5" customHeight="1">
      <c r="A19" s="31">
        <v>13</v>
      </c>
      <c r="B19" s="33"/>
      <c r="C19" s="102"/>
      <c r="D19" s="102"/>
      <c r="E19" s="102"/>
      <c r="F19" s="102">
        <f t="shared" si="0"/>
        <v>0</v>
      </c>
      <c r="G19" s="152"/>
      <c r="H19" s="152"/>
      <c r="I19" s="154">
        <f t="shared" si="1"/>
        <v>0</v>
      </c>
      <c r="J19" s="44"/>
      <c r="K19" s="31"/>
    </row>
    <row r="20" spans="1:11" s="12" customFormat="1" ht="64.5" customHeight="1">
      <c r="A20" s="31">
        <v>14</v>
      </c>
      <c r="B20" s="33"/>
      <c r="C20" s="102"/>
      <c r="D20" s="102"/>
      <c r="E20" s="102"/>
      <c r="F20" s="102">
        <f t="shared" si="0"/>
        <v>0</v>
      </c>
      <c r="G20" s="152"/>
      <c r="H20" s="152"/>
      <c r="I20" s="154">
        <f t="shared" si="1"/>
        <v>0</v>
      </c>
      <c r="J20" s="44"/>
      <c r="K20" s="31"/>
    </row>
    <row r="21" spans="1:11" s="12" customFormat="1" ht="64.5" customHeight="1">
      <c r="A21" s="31">
        <v>15</v>
      </c>
      <c r="B21" s="33"/>
      <c r="C21" s="102"/>
      <c r="D21" s="102"/>
      <c r="E21" s="102"/>
      <c r="F21" s="102">
        <f t="shared" si="0"/>
        <v>0</v>
      </c>
      <c r="G21" s="152"/>
      <c r="H21" s="152"/>
      <c r="I21" s="154">
        <f t="shared" si="1"/>
        <v>0</v>
      </c>
      <c r="J21" s="44"/>
      <c r="K21" s="31"/>
    </row>
    <row r="22" spans="1:11" s="12" customFormat="1" ht="64.5" customHeight="1">
      <c r="A22" s="31">
        <v>16</v>
      </c>
      <c r="B22" s="33"/>
      <c r="C22" s="102"/>
      <c r="D22" s="102"/>
      <c r="E22" s="102"/>
      <c r="F22" s="102">
        <f t="shared" si="0"/>
        <v>0</v>
      </c>
      <c r="G22" s="152"/>
      <c r="H22" s="152"/>
      <c r="I22" s="154">
        <f t="shared" si="1"/>
        <v>0</v>
      </c>
      <c r="J22" s="44"/>
      <c r="K22" s="31"/>
    </row>
    <row r="23" spans="1:11" s="12" customFormat="1" ht="64.5" customHeight="1">
      <c r="A23" s="31">
        <v>17</v>
      </c>
      <c r="B23" s="33"/>
      <c r="C23" s="102"/>
      <c r="D23" s="102"/>
      <c r="E23" s="102"/>
      <c r="F23" s="102">
        <f t="shared" si="0"/>
        <v>0</v>
      </c>
      <c r="G23" s="152"/>
      <c r="H23" s="152"/>
      <c r="I23" s="154">
        <f t="shared" si="1"/>
        <v>0</v>
      </c>
      <c r="J23" s="44"/>
      <c r="K23" s="31"/>
    </row>
    <row r="24" spans="1:11" s="12" customFormat="1" ht="64.5" customHeight="1">
      <c r="A24" s="31">
        <v>18</v>
      </c>
      <c r="B24" s="33"/>
      <c r="C24" s="102"/>
      <c r="D24" s="102"/>
      <c r="E24" s="102"/>
      <c r="F24" s="102">
        <f t="shared" si="0"/>
        <v>0</v>
      </c>
      <c r="G24" s="152"/>
      <c r="H24" s="152"/>
      <c r="I24" s="154">
        <f t="shared" si="1"/>
        <v>0</v>
      </c>
      <c r="J24" s="44"/>
      <c r="K24" s="31"/>
    </row>
    <row r="25" spans="1:11" s="12" customFormat="1" ht="64.5" customHeight="1">
      <c r="A25" s="31">
        <v>19</v>
      </c>
      <c r="B25" s="33"/>
      <c r="C25" s="102"/>
      <c r="D25" s="102"/>
      <c r="E25" s="102"/>
      <c r="F25" s="102">
        <f t="shared" si="0"/>
        <v>0</v>
      </c>
      <c r="G25" s="152"/>
      <c r="H25" s="152"/>
      <c r="I25" s="154">
        <f t="shared" si="1"/>
        <v>0</v>
      </c>
      <c r="J25" s="44"/>
      <c r="K25" s="31"/>
    </row>
    <row r="26" spans="1:11" s="12" customFormat="1" ht="64.5" customHeight="1" thickBot="1">
      <c r="A26" s="31">
        <v>20</v>
      </c>
      <c r="B26" s="33"/>
      <c r="C26" s="102"/>
      <c r="D26" s="102"/>
      <c r="E26" s="155"/>
      <c r="F26" s="102">
        <f t="shared" si="0"/>
        <v>0</v>
      </c>
      <c r="G26" s="152"/>
      <c r="H26" s="152"/>
      <c r="I26" s="154">
        <f t="shared" si="1"/>
        <v>0</v>
      </c>
      <c r="J26" s="44"/>
      <c r="K26" s="31"/>
    </row>
    <row r="27" spans="1:11" s="12" customFormat="1" ht="64.5" customHeight="1" thickBot="1" thickTop="1">
      <c r="A27" s="369" t="s">
        <v>36</v>
      </c>
      <c r="B27" s="370"/>
      <c r="C27" s="102"/>
      <c r="D27" s="156"/>
      <c r="E27" s="157"/>
      <c r="F27" s="158">
        <f>SUM(F7:F26)</f>
        <v>0</v>
      </c>
      <c r="G27" s="159"/>
      <c r="H27" s="164"/>
      <c r="I27" s="161">
        <f>SUM(I7:I26)</f>
        <v>0</v>
      </c>
      <c r="J27" s="43"/>
      <c r="K27" s="31"/>
    </row>
    <row r="28" spans="1:11" s="12" customFormat="1" ht="39.75" customHeight="1" thickTop="1">
      <c r="A28" s="13"/>
      <c r="B28" s="14"/>
      <c r="C28" s="14"/>
      <c r="D28" s="14"/>
      <c r="E28" s="372"/>
      <c r="F28" s="380" t="s">
        <v>57</v>
      </c>
      <c r="G28" s="37"/>
      <c r="H28" s="37"/>
      <c r="I28" s="371" t="s">
        <v>58</v>
      </c>
      <c r="J28" s="371"/>
      <c r="K28" s="38"/>
    </row>
    <row r="29" spans="1:11" ht="32.25">
      <c r="A29" s="19"/>
      <c r="B29" s="15"/>
      <c r="C29" s="15"/>
      <c r="D29" s="15"/>
      <c r="E29" s="379"/>
      <c r="F29" s="381"/>
      <c r="G29" s="27"/>
      <c r="H29" s="27"/>
      <c r="I29" s="72"/>
      <c r="J29" s="72"/>
      <c r="K29" s="72"/>
    </row>
    <row r="30" spans="1:11" ht="32.25">
      <c r="A30" s="19"/>
      <c r="B30" s="15"/>
      <c r="C30" s="15"/>
      <c r="D30" s="15"/>
      <c r="E30" s="15"/>
      <c r="F30" s="15"/>
      <c r="G30" s="13"/>
      <c r="H30" s="13"/>
      <c r="I30" s="19"/>
      <c r="J30" s="19"/>
      <c r="K30" s="19"/>
    </row>
    <row r="31" spans="1:11" ht="32.25">
      <c r="A31" s="19"/>
      <c r="B31" s="15"/>
      <c r="C31" s="15"/>
      <c r="D31" s="15"/>
      <c r="E31" s="15"/>
      <c r="F31" s="15"/>
      <c r="G31" s="13"/>
      <c r="H31" s="13"/>
      <c r="I31" s="19"/>
      <c r="J31" s="19"/>
      <c r="K31" s="19"/>
    </row>
    <row r="32" spans="1:11" ht="32.25">
      <c r="A32" s="19"/>
      <c r="B32" s="15"/>
      <c r="C32" s="15"/>
      <c r="D32" s="15"/>
      <c r="E32" s="15"/>
      <c r="F32" s="15"/>
      <c r="G32" s="13"/>
      <c r="H32" s="13"/>
      <c r="I32" s="19"/>
      <c r="J32" s="19"/>
      <c r="K32" s="19"/>
    </row>
    <row r="33" spans="1:11" ht="32.25">
      <c r="A33" s="19"/>
      <c r="B33" s="15"/>
      <c r="C33" s="15"/>
      <c r="D33" s="15"/>
      <c r="E33" s="15"/>
      <c r="F33" s="15"/>
      <c r="G33" s="13"/>
      <c r="H33" s="13"/>
      <c r="I33" s="19"/>
      <c r="J33" s="19"/>
      <c r="K33" s="19"/>
    </row>
    <row r="34" spans="1:11" ht="32.25">
      <c r="A34" s="19"/>
      <c r="B34" s="15"/>
      <c r="C34" s="15"/>
      <c r="D34" s="15"/>
      <c r="E34" s="15"/>
      <c r="F34" s="15"/>
      <c r="G34" s="13"/>
      <c r="H34" s="13"/>
      <c r="I34" s="19"/>
      <c r="J34" s="19"/>
      <c r="K34" s="19"/>
    </row>
    <row r="35" spans="2:8" ht="13.5">
      <c r="B35" s="6"/>
      <c r="C35" s="6"/>
      <c r="D35" s="6"/>
      <c r="E35" s="6"/>
      <c r="F35" s="6"/>
      <c r="G35" s="5"/>
      <c r="H35" s="5"/>
    </row>
  </sheetData>
  <sheetProtection/>
  <mergeCells count="4">
    <mergeCell ref="A27:B27"/>
    <mergeCell ref="I28:J28"/>
    <mergeCell ref="E28:E29"/>
    <mergeCell ref="F28:F29"/>
  </mergeCells>
  <printOptions/>
  <pageMargins left="0.33" right="0.17" top="0.36" bottom="0.45" header="0.17" footer="0.32"/>
  <pageSetup fitToHeight="1" fitToWidth="1" horizontalDpi="300" verticalDpi="300" orientation="landscape" paperSize="9" scale="2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L35"/>
  <sheetViews>
    <sheetView workbookViewId="0" topLeftCell="A1">
      <selection activeCell="A1" sqref="A1"/>
    </sheetView>
  </sheetViews>
  <sheetFormatPr defaultColWidth="9.00390625" defaultRowHeight="13.5"/>
  <cols>
    <col min="1" max="1" width="9.375" style="2" customWidth="1"/>
    <col min="2" max="2" width="50.375" style="2" customWidth="1"/>
    <col min="3" max="6" width="27.125" style="2" customWidth="1"/>
    <col min="7" max="8" width="28.375" style="2" customWidth="1"/>
    <col min="9" max="9" width="46.375" style="2" customWidth="1"/>
    <col min="10" max="11" width="28.375" style="2" customWidth="1"/>
    <col min="12" max="12" width="56.625" style="2" customWidth="1"/>
    <col min="13" max="16384" width="9.00390625" style="2" customWidth="1"/>
  </cols>
  <sheetData>
    <row r="2" spans="2:12" ht="66" customHeight="1">
      <c r="B2" s="240" t="s">
        <v>193</v>
      </c>
      <c r="C2" s="22">
        <f>'補償金請求書'!D6</f>
        <v>0</v>
      </c>
      <c r="D2" s="23"/>
      <c r="F2" s="107" t="s">
        <v>111</v>
      </c>
      <c r="G2" s="7"/>
      <c r="J2" s="108" t="s">
        <v>112</v>
      </c>
      <c r="K2" s="109"/>
      <c r="L2" s="24"/>
    </row>
    <row r="3" spans="2:11" ht="17.25">
      <c r="B3" s="1"/>
      <c r="C3" s="1"/>
      <c r="D3" s="1"/>
      <c r="E3" s="1"/>
      <c r="F3" s="1"/>
      <c r="G3" s="1"/>
      <c r="H3" s="1"/>
      <c r="I3" s="1"/>
      <c r="J3" s="1"/>
      <c r="K3" s="1"/>
    </row>
    <row r="4" spans="1:7" s="12" customFormat="1" ht="39.75" customHeight="1">
      <c r="A4" s="27"/>
      <c r="B4" s="25" t="s">
        <v>129</v>
      </c>
      <c r="C4" s="9"/>
      <c r="D4" s="9"/>
      <c r="E4" s="9"/>
      <c r="F4" s="9"/>
      <c r="G4" s="11"/>
    </row>
    <row r="5" spans="1:7" s="12" customFormat="1" ht="39.75" customHeight="1" thickBot="1">
      <c r="A5" s="27"/>
      <c r="B5" s="25"/>
      <c r="C5" s="177" t="s">
        <v>151</v>
      </c>
      <c r="D5" s="9"/>
      <c r="E5" s="9"/>
      <c r="F5" s="9"/>
      <c r="G5" s="11"/>
    </row>
    <row r="6" spans="1:12" s="12" customFormat="1" ht="71.25" customHeight="1" thickTop="1">
      <c r="A6" s="31"/>
      <c r="B6" s="110" t="s">
        <v>9</v>
      </c>
      <c r="C6" s="111" t="s">
        <v>150</v>
      </c>
      <c r="D6" s="111" t="s">
        <v>114</v>
      </c>
      <c r="E6" s="111" t="s">
        <v>115</v>
      </c>
      <c r="F6" s="111" t="s">
        <v>116</v>
      </c>
      <c r="G6" s="111" t="s">
        <v>66</v>
      </c>
      <c r="H6" s="112" t="s">
        <v>117</v>
      </c>
      <c r="I6" s="113" t="s">
        <v>118</v>
      </c>
      <c r="J6" s="114" t="s">
        <v>119</v>
      </c>
      <c r="K6" s="115" t="s">
        <v>120</v>
      </c>
      <c r="L6" s="116" t="s">
        <v>12</v>
      </c>
    </row>
    <row r="7" spans="1:12" s="12" customFormat="1" ht="64.5" customHeight="1">
      <c r="A7" s="49">
        <v>1</v>
      </c>
      <c r="B7" s="117"/>
      <c r="C7" s="165"/>
      <c r="D7" s="165"/>
      <c r="E7" s="165"/>
      <c r="F7" s="165">
        <f aca="true" t="shared" si="0" ref="F7:F26">ROUND((C7-D7)*E7,0)</f>
        <v>0</v>
      </c>
      <c r="G7" s="166"/>
      <c r="H7" s="167">
        <f aca="true" t="shared" si="1" ref="H7:H26">ROUND(F7+G7,0)</f>
        <v>0</v>
      </c>
      <c r="I7" s="118"/>
      <c r="J7" s="119"/>
      <c r="K7" s="120"/>
      <c r="L7" s="46"/>
    </row>
    <row r="8" spans="1:12" s="12" customFormat="1" ht="64.5" customHeight="1">
      <c r="A8" s="49">
        <v>2</v>
      </c>
      <c r="B8" s="117"/>
      <c r="C8" s="165"/>
      <c r="D8" s="165"/>
      <c r="E8" s="165"/>
      <c r="F8" s="165">
        <f t="shared" si="0"/>
        <v>0</v>
      </c>
      <c r="G8" s="166"/>
      <c r="H8" s="167">
        <f t="shared" si="1"/>
        <v>0</v>
      </c>
      <c r="I8" s="118"/>
      <c r="J8" s="119"/>
      <c r="K8" s="120"/>
      <c r="L8" s="46"/>
    </row>
    <row r="9" spans="1:12" s="12" customFormat="1" ht="64.5" customHeight="1">
      <c r="A9" s="49">
        <v>3</v>
      </c>
      <c r="B9" s="117"/>
      <c r="C9" s="165"/>
      <c r="D9" s="165"/>
      <c r="E9" s="165"/>
      <c r="F9" s="165">
        <f t="shared" si="0"/>
        <v>0</v>
      </c>
      <c r="G9" s="166"/>
      <c r="H9" s="167">
        <f t="shared" si="1"/>
        <v>0</v>
      </c>
      <c r="I9" s="118"/>
      <c r="J9" s="119"/>
      <c r="K9" s="120"/>
      <c r="L9" s="46"/>
    </row>
    <row r="10" spans="1:12" s="12" customFormat="1" ht="64.5" customHeight="1">
      <c r="A10" s="49">
        <v>4</v>
      </c>
      <c r="B10" s="49"/>
      <c r="C10" s="165"/>
      <c r="D10" s="165"/>
      <c r="E10" s="165"/>
      <c r="F10" s="165">
        <f t="shared" si="0"/>
        <v>0</v>
      </c>
      <c r="G10" s="166"/>
      <c r="H10" s="167">
        <f t="shared" si="1"/>
        <v>0</v>
      </c>
      <c r="I10" s="118"/>
      <c r="J10" s="119"/>
      <c r="K10" s="120"/>
      <c r="L10" s="46"/>
    </row>
    <row r="11" spans="1:12" s="12" customFormat="1" ht="64.5" customHeight="1">
      <c r="A11" s="49">
        <v>5</v>
      </c>
      <c r="B11" s="49"/>
      <c r="C11" s="165"/>
      <c r="D11" s="165"/>
      <c r="E11" s="165"/>
      <c r="F11" s="165">
        <f t="shared" si="0"/>
        <v>0</v>
      </c>
      <c r="G11" s="166"/>
      <c r="H11" s="167">
        <f t="shared" si="1"/>
        <v>0</v>
      </c>
      <c r="I11" s="118"/>
      <c r="J11" s="119"/>
      <c r="K11" s="120"/>
      <c r="L11" s="46"/>
    </row>
    <row r="12" spans="1:12" s="12" customFormat="1" ht="64.5" customHeight="1">
      <c r="A12" s="49">
        <v>6</v>
      </c>
      <c r="B12" s="49"/>
      <c r="C12" s="165"/>
      <c r="D12" s="165"/>
      <c r="E12" s="165"/>
      <c r="F12" s="165">
        <f t="shared" si="0"/>
        <v>0</v>
      </c>
      <c r="G12" s="166"/>
      <c r="H12" s="167">
        <f t="shared" si="1"/>
        <v>0</v>
      </c>
      <c r="I12" s="118"/>
      <c r="J12" s="119"/>
      <c r="K12" s="120"/>
      <c r="L12" s="46"/>
    </row>
    <row r="13" spans="1:12" s="12" customFormat="1" ht="64.5" customHeight="1">
      <c r="A13" s="49">
        <v>7</v>
      </c>
      <c r="B13" s="117"/>
      <c r="C13" s="165"/>
      <c r="D13" s="165"/>
      <c r="E13" s="165"/>
      <c r="F13" s="165">
        <f t="shared" si="0"/>
        <v>0</v>
      </c>
      <c r="G13" s="166"/>
      <c r="H13" s="167">
        <f t="shared" si="1"/>
        <v>0</v>
      </c>
      <c r="I13" s="118"/>
      <c r="J13" s="119"/>
      <c r="K13" s="120"/>
      <c r="L13" s="46"/>
    </row>
    <row r="14" spans="1:12" s="12" customFormat="1" ht="64.5" customHeight="1">
      <c r="A14" s="49">
        <v>8</v>
      </c>
      <c r="B14" s="117"/>
      <c r="C14" s="165"/>
      <c r="D14" s="165"/>
      <c r="E14" s="165"/>
      <c r="F14" s="165">
        <f t="shared" si="0"/>
        <v>0</v>
      </c>
      <c r="G14" s="166"/>
      <c r="H14" s="167">
        <f t="shared" si="1"/>
        <v>0</v>
      </c>
      <c r="I14" s="118"/>
      <c r="J14" s="119"/>
      <c r="K14" s="120"/>
      <c r="L14" s="46"/>
    </row>
    <row r="15" spans="1:12" s="12" customFormat="1" ht="64.5" customHeight="1">
      <c r="A15" s="49">
        <v>9</v>
      </c>
      <c r="B15" s="117"/>
      <c r="C15" s="165"/>
      <c r="D15" s="165"/>
      <c r="E15" s="165"/>
      <c r="F15" s="165">
        <f t="shared" si="0"/>
        <v>0</v>
      </c>
      <c r="G15" s="166"/>
      <c r="H15" s="167">
        <f t="shared" si="1"/>
        <v>0</v>
      </c>
      <c r="I15" s="118"/>
      <c r="J15" s="119"/>
      <c r="K15" s="120"/>
      <c r="L15" s="46"/>
    </row>
    <row r="16" spans="1:12" s="12" customFormat="1" ht="64.5" customHeight="1">
      <c r="A16" s="49">
        <v>10</v>
      </c>
      <c r="B16" s="117"/>
      <c r="C16" s="165"/>
      <c r="D16" s="165"/>
      <c r="E16" s="165"/>
      <c r="F16" s="165">
        <f t="shared" si="0"/>
        <v>0</v>
      </c>
      <c r="G16" s="166"/>
      <c r="H16" s="167">
        <f t="shared" si="1"/>
        <v>0</v>
      </c>
      <c r="I16" s="118"/>
      <c r="J16" s="119"/>
      <c r="K16" s="120"/>
      <c r="L16" s="46"/>
    </row>
    <row r="17" spans="1:12" s="12" customFormat="1" ht="64.5" customHeight="1">
      <c r="A17" s="49">
        <v>11</v>
      </c>
      <c r="B17" s="117"/>
      <c r="C17" s="165"/>
      <c r="D17" s="165"/>
      <c r="E17" s="165"/>
      <c r="F17" s="165">
        <f t="shared" si="0"/>
        <v>0</v>
      </c>
      <c r="G17" s="166"/>
      <c r="H17" s="167">
        <f t="shared" si="1"/>
        <v>0</v>
      </c>
      <c r="I17" s="118"/>
      <c r="J17" s="119"/>
      <c r="K17" s="120"/>
      <c r="L17" s="46"/>
    </row>
    <row r="18" spans="1:12" s="12" customFormat="1" ht="64.5" customHeight="1">
      <c r="A18" s="49">
        <v>12</v>
      </c>
      <c r="B18" s="117"/>
      <c r="C18" s="165"/>
      <c r="D18" s="165"/>
      <c r="E18" s="165"/>
      <c r="F18" s="165">
        <f t="shared" si="0"/>
        <v>0</v>
      </c>
      <c r="G18" s="166"/>
      <c r="H18" s="167">
        <f t="shared" si="1"/>
        <v>0</v>
      </c>
      <c r="I18" s="118"/>
      <c r="J18" s="119"/>
      <c r="K18" s="120"/>
      <c r="L18" s="46"/>
    </row>
    <row r="19" spans="1:12" s="12" customFormat="1" ht="64.5" customHeight="1">
      <c r="A19" s="49">
        <v>13</v>
      </c>
      <c r="B19" s="117"/>
      <c r="C19" s="165"/>
      <c r="D19" s="165"/>
      <c r="E19" s="165"/>
      <c r="F19" s="165">
        <f t="shared" si="0"/>
        <v>0</v>
      </c>
      <c r="G19" s="166"/>
      <c r="H19" s="167">
        <f t="shared" si="1"/>
        <v>0</v>
      </c>
      <c r="I19" s="118"/>
      <c r="J19" s="119"/>
      <c r="K19" s="120"/>
      <c r="L19" s="46"/>
    </row>
    <row r="20" spans="1:12" s="12" customFormat="1" ht="64.5" customHeight="1">
      <c r="A20" s="49">
        <v>14</v>
      </c>
      <c r="B20" s="117"/>
      <c r="C20" s="165"/>
      <c r="D20" s="165"/>
      <c r="E20" s="165"/>
      <c r="F20" s="165">
        <f t="shared" si="0"/>
        <v>0</v>
      </c>
      <c r="G20" s="166"/>
      <c r="H20" s="167">
        <f t="shared" si="1"/>
        <v>0</v>
      </c>
      <c r="I20" s="118"/>
      <c r="J20" s="119"/>
      <c r="K20" s="120"/>
      <c r="L20" s="46"/>
    </row>
    <row r="21" spans="1:12" s="12" customFormat="1" ht="64.5" customHeight="1">
      <c r="A21" s="49">
        <v>15</v>
      </c>
      <c r="B21" s="117"/>
      <c r="C21" s="165"/>
      <c r="D21" s="165"/>
      <c r="E21" s="165"/>
      <c r="F21" s="165">
        <f t="shared" si="0"/>
        <v>0</v>
      </c>
      <c r="G21" s="166"/>
      <c r="H21" s="167">
        <f t="shared" si="1"/>
        <v>0</v>
      </c>
      <c r="I21" s="118"/>
      <c r="J21" s="119"/>
      <c r="K21" s="120"/>
      <c r="L21" s="46"/>
    </row>
    <row r="22" spans="1:12" s="12" customFormat="1" ht="64.5" customHeight="1">
      <c r="A22" s="49">
        <v>16</v>
      </c>
      <c r="B22" s="117"/>
      <c r="C22" s="165"/>
      <c r="D22" s="165"/>
      <c r="E22" s="165"/>
      <c r="F22" s="165">
        <f t="shared" si="0"/>
        <v>0</v>
      </c>
      <c r="G22" s="166"/>
      <c r="H22" s="167">
        <f t="shared" si="1"/>
        <v>0</v>
      </c>
      <c r="I22" s="118"/>
      <c r="J22" s="119"/>
      <c r="K22" s="120"/>
      <c r="L22" s="46"/>
    </row>
    <row r="23" spans="1:12" s="12" customFormat="1" ht="64.5" customHeight="1">
      <c r="A23" s="49">
        <v>17</v>
      </c>
      <c r="B23" s="117"/>
      <c r="C23" s="165"/>
      <c r="D23" s="165"/>
      <c r="E23" s="165"/>
      <c r="F23" s="165">
        <f t="shared" si="0"/>
        <v>0</v>
      </c>
      <c r="G23" s="166"/>
      <c r="H23" s="167">
        <f t="shared" si="1"/>
        <v>0</v>
      </c>
      <c r="I23" s="118"/>
      <c r="J23" s="119"/>
      <c r="K23" s="120"/>
      <c r="L23" s="46"/>
    </row>
    <row r="24" spans="1:12" s="12" customFormat="1" ht="64.5" customHeight="1">
      <c r="A24" s="49">
        <v>18</v>
      </c>
      <c r="B24" s="117"/>
      <c r="C24" s="165"/>
      <c r="D24" s="165"/>
      <c r="E24" s="165"/>
      <c r="F24" s="165">
        <f t="shared" si="0"/>
        <v>0</v>
      </c>
      <c r="G24" s="166"/>
      <c r="H24" s="167">
        <f t="shared" si="1"/>
        <v>0</v>
      </c>
      <c r="I24" s="118"/>
      <c r="J24" s="119"/>
      <c r="K24" s="120"/>
      <c r="L24" s="46"/>
    </row>
    <row r="25" spans="1:12" s="12" customFormat="1" ht="64.5" customHeight="1">
      <c r="A25" s="49">
        <v>19</v>
      </c>
      <c r="B25" s="117"/>
      <c r="C25" s="165"/>
      <c r="D25" s="165"/>
      <c r="E25" s="165"/>
      <c r="F25" s="165">
        <f t="shared" si="0"/>
        <v>0</v>
      </c>
      <c r="G25" s="166"/>
      <c r="H25" s="167">
        <f t="shared" si="1"/>
        <v>0</v>
      </c>
      <c r="I25" s="118"/>
      <c r="J25" s="119"/>
      <c r="K25" s="120"/>
      <c r="L25" s="46"/>
    </row>
    <row r="26" spans="1:12" s="12" customFormat="1" ht="64.5" customHeight="1" thickBot="1">
      <c r="A26" s="49">
        <v>20</v>
      </c>
      <c r="B26" s="117"/>
      <c r="C26" s="165"/>
      <c r="D26" s="165"/>
      <c r="E26" s="168"/>
      <c r="F26" s="165">
        <f t="shared" si="0"/>
        <v>0</v>
      </c>
      <c r="G26" s="166"/>
      <c r="H26" s="167">
        <f t="shared" si="1"/>
        <v>0</v>
      </c>
      <c r="I26" s="121"/>
      <c r="J26" s="122"/>
      <c r="K26" s="123"/>
      <c r="L26" s="46"/>
    </row>
    <row r="27" spans="1:12" s="12" customFormat="1" ht="64.5" customHeight="1" thickBot="1" thickTop="1">
      <c r="A27" s="382" t="s">
        <v>36</v>
      </c>
      <c r="B27" s="383"/>
      <c r="C27" s="165"/>
      <c r="D27" s="169"/>
      <c r="E27" s="170"/>
      <c r="F27" s="171">
        <f>SUM(F7:F26)</f>
        <v>0</v>
      </c>
      <c r="G27" s="172"/>
      <c r="H27" s="173">
        <f>SUM(H7:H26)</f>
        <v>0</v>
      </c>
      <c r="I27" s="124"/>
      <c r="J27" s="125"/>
      <c r="K27" s="125"/>
      <c r="L27" s="46"/>
    </row>
    <row r="28" spans="1:12" s="12" customFormat="1" ht="58.5" customHeight="1" thickTop="1">
      <c r="A28" s="71"/>
      <c r="B28" s="126"/>
      <c r="C28" s="71"/>
      <c r="D28" s="127"/>
      <c r="E28" s="128"/>
      <c r="F28" s="385" t="s">
        <v>57</v>
      </c>
      <c r="G28" s="129"/>
      <c r="H28" s="384" t="s">
        <v>58</v>
      </c>
      <c r="I28" s="384"/>
      <c r="J28" s="384"/>
      <c r="K28" s="384"/>
      <c r="L28" s="384"/>
    </row>
    <row r="29" spans="1:12" ht="30" customHeight="1">
      <c r="A29" s="130"/>
      <c r="C29" s="71"/>
      <c r="D29" s="15"/>
      <c r="E29" s="131"/>
      <c r="F29" s="386"/>
      <c r="G29" s="133"/>
      <c r="H29" s="134"/>
      <c r="I29" s="134"/>
      <c r="J29" s="134"/>
      <c r="K29" s="134"/>
      <c r="L29" s="134"/>
    </row>
    <row r="30" spans="1:12" ht="30" customHeight="1">
      <c r="A30" s="19"/>
      <c r="C30" s="71"/>
      <c r="D30" s="15"/>
      <c r="E30" s="15"/>
      <c r="F30" s="15"/>
      <c r="G30" s="13"/>
      <c r="H30" s="19"/>
      <c r="I30" s="19"/>
      <c r="J30" s="19"/>
      <c r="K30" s="19"/>
      <c r="L30" s="19"/>
    </row>
    <row r="31" spans="1:12" ht="30" customHeight="1">
      <c r="A31" s="19"/>
      <c r="C31" s="71"/>
      <c r="D31" s="15"/>
      <c r="E31" s="15"/>
      <c r="F31" s="15"/>
      <c r="G31" s="13"/>
      <c r="H31" s="19"/>
      <c r="I31" s="19"/>
      <c r="J31" s="19"/>
      <c r="K31" s="19"/>
      <c r="L31" s="19"/>
    </row>
    <row r="32" spans="1:12" ht="30" customHeight="1">
      <c r="A32" s="19"/>
      <c r="C32" s="71"/>
      <c r="D32" s="15"/>
      <c r="E32" s="15"/>
      <c r="F32" s="15"/>
      <c r="G32" s="13"/>
      <c r="H32" s="19"/>
      <c r="I32" s="19"/>
      <c r="J32" s="19"/>
      <c r="K32" s="19"/>
      <c r="L32" s="19"/>
    </row>
    <row r="33" spans="1:12" ht="30" customHeight="1">
      <c r="A33" s="19"/>
      <c r="C33" s="71"/>
      <c r="D33" s="15"/>
      <c r="E33" s="15"/>
      <c r="F33" s="15"/>
      <c r="G33" s="13"/>
      <c r="H33" s="19"/>
      <c r="I33" s="19"/>
      <c r="J33" s="19"/>
      <c r="K33" s="19"/>
      <c r="L33" s="19"/>
    </row>
    <row r="34" spans="1:12" ht="30" customHeight="1">
      <c r="A34" s="19"/>
      <c r="C34" s="71"/>
      <c r="D34" s="15"/>
      <c r="E34" s="15"/>
      <c r="F34" s="15"/>
      <c r="G34" s="13"/>
      <c r="H34" s="19"/>
      <c r="I34" s="19"/>
      <c r="J34" s="19"/>
      <c r="K34" s="19"/>
      <c r="L34" s="19"/>
    </row>
    <row r="35" spans="1:12" ht="30" customHeight="1">
      <c r="A35" s="19"/>
      <c r="D35" s="15"/>
      <c r="E35" s="15"/>
      <c r="F35" s="15"/>
      <c r="G35" s="13"/>
      <c r="H35" s="19"/>
      <c r="I35" s="19"/>
      <c r="J35" s="19"/>
      <c r="K35" s="19"/>
      <c r="L35" s="19"/>
    </row>
  </sheetData>
  <mergeCells count="3">
    <mergeCell ref="A27:B27"/>
    <mergeCell ref="H28:L28"/>
    <mergeCell ref="F28:F29"/>
  </mergeCells>
  <printOptions horizontalCentered="1"/>
  <pageMargins left="0.31496062992125984" right="0.15748031496062992" top="0.3937007874015748" bottom="0.1968503937007874" header="0.15748031496062992" footer="0.15748031496062992"/>
  <pageSetup fitToHeight="1" fitToWidth="1" horizontalDpi="300" verticalDpi="300" orientation="landscape" paperSize="9" scale="2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workbookViewId="0" topLeftCell="A1">
      <selection activeCell="A1" sqref="A1"/>
    </sheetView>
  </sheetViews>
  <sheetFormatPr defaultColWidth="9.00390625" defaultRowHeight="13.5"/>
  <cols>
    <col min="1" max="1" width="10.00390625" style="2" customWidth="1"/>
    <col min="2" max="2" width="73.75390625" style="2" customWidth="1"/>
    <col min="3" max="9" width="35.625" style="2" customWidth="1"/>
    <col min="10" max="10" width="79.125" style="2" customWidth="1"/>
    <col min="11" max="16384" width="9.00390625" style="2" customWidth="1"/>
  </cols>
  <sheetData>
    <row r="2" spans="2:10" ht="66" customHeight="1">
      <c r="B2" s="22" t="s">
        <v>121</v>
      </c>
      <c r="C2" s="107" t="s">
        <v>135</v>
      </c>
      <c r="D2" s="107"/>
      <c r="E2" s="135"/>
      <c r="F2" s="136"/>
      <c r="G2" s="137"/>
      <c r="H2" s="138"/>
      <c r="I2" s="138"/>
      <c r="J2" s="24"/>
    </row>
    <row r="3" spans="2:9" ht="17.25">
      <c r="B3" s="1"/>
      <c r="C3" s="1"/>
      <c r="D3" s="1"/>
      <c r="E3" s="1"/>
      <c r="F3" s="1"/>
      <c r="G3" s="1"/>
      <c r="H3" s="1"/>
      <c r="I3" s="1"/>
    </row>
    <row r="4" spans="1:8" s="12" customFormat="1" ht="39.75" customHeight="1">
      <c r="A4" s="27"/>
      <c r="B4" s="25" t="s">
        <v>136</v>
      </c>
      <c r="C4" s="9"/>
      <c r="D4" s="9"/>
      <c r="E4" s="9"/>
      <c r="F4" s="9"/>
      <c r="G4" s="9"/>
      <c r="H4" s="11"/>
    </row>
    <row r="5" spans="1:8" s="12" customFormat="1" ht="39.75" customHeight="1">
      <c r="A5" s="27"/>
      <c r="B5" s="25"/>
      <c r="C5" s="9"/>
      <c r="D5" s="9"/>
      <c r="E5" s="9"/>
      <c r="F5" s="9"/>
      <c r="G5" s="9"/>
      <c r="H5" s="11"/>
    </row>
    <row r="6" spans="1:7" s="12" customFormat="1" ht="39.75" customHeight="1">
      <c r="A6" s="27"/>
      <c r="C6" s="139" t="s">
        <v>122</v>
      </c>
      <c r="D6" s="387" t="s">
        <v>132</v>
      </c>
      <c r="E6" s="139" t="s">
        <v>123</v>
      </c>
      <c r="F6" s="387" t="s">
        <v>133</v>
      </c>
      <c r="G6" s="139" t="s">
        <v>124</v>
      </c>
    </row>
    <row r="7" spans="1:7" s="12" customFormat="1" ht="39.75" customHeight="1">
      <c r="A7" s="27"/>
      <c r="B7" s="25"/>
      <c r="C7" s="140">
        <f>IF(ISERROR(ROUNDUP(E7/G7,1)),"",ROUNDUP(E7/G7,1))</f>
      </c>
      <c r="D7" s="387"/>
      <c r="E7" s="181"/>
      <c r="F7" s="387"/>
      <c r="G7" s="182"/>
    </row>
    <row r="8" spans="1:8" s="12" customFormat="1" ht="39.75" customHeight="1">
      <c r="A8" s="27"/>
      <c r="B8" s="25"/>
      <c r="C8" s="9"/>
      <c r="D8" s="9"/>
      <c r="E8" s="9"/>
      <c r="F8" s="9"/>
      <c r="G8" s="9"/>
      <c r="H8" s="11"/>
    </row>
    <row r="9" spans="1:10" s="12" customFormat="1" ht="71.25" customHeight="1">
      <c r="A9" s="31"/>
      <c r="B9" s="110" t="s">
        <v>9</v>
      </c>
      <c r="C9" s="111" t="s">
        <v>125</v>
      </c>
      <c r="D9" s="111" t="s">
        <v>126</v>
      </c>
      <c r="E9" s="111" t="s">
        <v>40</v>
      </c>
      <c r="F9" s="111" t="s">
        <v>137</v>
      </c>
      <c r="G9" s="111" t="s">
        <v>41</v>
      </c>
      <c r="H9" s="111" t="s">
        <v>19</v>
      </c>
      <c r="I9" s="111" t="s">
        <v>128</v>
      </c>
      <c r="J9" s="116" t="s">
        <v>12</v>
      </c>
    </row>
    <row r="10" spans="1:10" s="12" customFormat="1" ht="64.5" customHeight="1">
      <c r="A10" s="49">
        <v>1</v>
      </c>
      <c r="B10" s="117"/>
      <c r="C10" s="165"/>
      <c r="D10" s="180">
        <f>C7</f>
      </c>
      <c r="E10" s="165"/>
      <c r="F10" s="165">
        <f aca="true" t="shared" si="0" ref="F10:F29">IF(ISERROR(ROUND(C10*D10*E10,0)),"",ROUND(C10*D10*E10,0))</f>
      </c>
      <c r="G10" s="165"/>
      <c r="H10" s="166"/>
      <c r="I10" s="174">
        <f aca="true" t="shared" si="1" ref="I10:I29">IF(ISERROR(ROUND(F10+G10+H10,0)),"",ROUND(F10+G10+H10,0))</f>
      </c>
      <c r="J10" s="46"/>
    </row>
    <row r="11" spans="1:10" s="12" customFormat="1" ht="64.5" customHeight="1">
      <c r="A11" s="49">
        <v>2</v>
      </c>
      <c r="B11" s="117"/>
      <c r="C11" s="165"/>
      <c r="D11" s="180">
        <f aca="true" t="shared" si="2" ref="D11:D29">D10</f>
      </c>
      <c r="E11" s="165"/>
      <c r="F11" s="165">
        <f t="shared" si="0"/>
      </c>
      <c r="G11" s="165"/>
      <c r="H11" s="166"/>
      <c r="I11" s="174">
        <f t="shared" si="1"/>
      </c>
      <c r="J11" s="46"/>
    </row>
    <row r="12" spans="1:10" s="12" customFormat="1" ht="64.5" customHeight="1">
      <c r="A12" s="49">
        <v>3</v>
      </c>
      <c r="B12" s="117"/>
      <c r="C12" s="165"/>
      <c r="D12" s="180">
        <f t="shared" si="2"/>
      </c>
      <c r="E12" s="165"/>
      <c r="F12" s="165">
        <f t="shared" si="0"/>
      </c>
      <c r="G12" s="165"/>
      <c r="H12" s="166"/>
      <c r="I12" s="174">
        <f t="shared" si="1"/>
      </c>
      <c r="J12" s="46"/>
    </row>
    <row r="13" spans="1:10" s="12" customFormat="1" ht="64.5" customHeight="1">
      <c r="A13" s="49">
        <v>4</v>
      </c>
      <c r="B13" s="49"/>
      <c r="C13" s="165"/>
      <c r="D13" s="180">
        <f t="shared" si="2"/>
      </c>
      <c r="E13" s="165"/>
      <c r="F13" s="165">
        <f t="shared" si="0"/>
      </c>
      <c r="G13" s="165"/>
      <c r="H13" s="166"/>
      <c r="I13" s="174">
        <f t="shared" si="1"/>
      </c>
      <c r="J13" s="46"/>
    </row>
    <row r="14" spans="1:10" s="12" customFormat="1" ht="64.5" customHeight="1">
      <c r="A14" s="49">
        <v>5</v>
      </c>
      <c r="B14" s="49"/>
      <c r="C14" s="165"/>
      <c r="D14" s="180">
        <f t="shared" si="2"/>
      </c>
      <c r="E14" s="165"/>
      <c r="F14" s="165">
        <f t="shared" si="0"/>
      </c>
      <c r="G14" s="165"/>
      <c r="H14" s="166"/>
      <c r="I14" s="174">
        <f t="shared" si="1"/>
      </c>
      <c r="J14" s="46"/>
    </row>
    <row r="15" spans="1:10" s="12" customFormat="1" ht="64.5" customHeight="1">
      <c r="A15" s="49">
        <v>6</v>
      </c>
      <c r="B15" s="49"/>
      <c r="C15" s="165"/>
      <c r="D15" s="180">
        <f t="shared" si="2"/>
      </c>
      <c r="E15" s="165"/>
      <c r="F15" s="165">
        <f t="shared" si="0"/>
      </c>
      <c r="G15" s="165"/>
      <c r="H15" s="166"/>
      <c r="I15" s="174">
        <f t="shared" si="1"/>
      </c>
      <c r="J15" s="46"/>
    </row>
    <row r="16" spans="1:10" s="12" customFormat="1" ht="64.5" customHeight="1">
      <c r="A16" s="49">
        <v>7</v>
      </c>
      <c r="B16" s="117"/>
      <c r="C16" s="165"/>
      <c r="D16" s="180">
        <f t="shared" si="2"/>
      </c>
      <c r="E16" s="165"/>
      <c r="F16" s="165">
        <f t="shared" si="0"/>
      </c>
      <c r="G16" s="165"/>
      <c r="H16" s="166"/>
      <c r="I16" s="174">
        <f t="shared" si="1"/>
      </c>
      <c r="J16" s="46"/>
    </row>
    <row r="17" spans="1:10" s="12" customFormat="1" ht="64.5" customHeight="1">
      <c r="A17" s="49">
        <v>8</v>
      </c>
      <c r="B17" s="117"/>
      <c r="C17" s="165"/>
      <c r="D17" s="180">
        <f t="shared" si="2"/>
      </c>
      <c r="E17" s="165"/>
      <c r="F17" s="165">
        <f t="shared" si="0"/>
      </c>
      <c r="G17" s="165"/>
      <c r="H17" s="166"/>
      <c r="I17" s="174">
        <f t="shared" si="1"/>
      </c>
      <c r="J17" s="46"/>
    </row>
    <row r="18" spans="1:10" s="12" customFormat="1" ht="64.5" customHeight="1">
      <c r="A18" s="49">
        <v>9</v>
      </c>
      <c r="B18" s="117"/>
      <c r="C18" s="165"/>
      <c r="D18" s="180">
        <f t="shared" si="2"/>
      </c>
      <c r="E18" s="165"/>
      <c r="F18" s="165">
        <f t="shared" si="0"/>
      </c>
      <c r="G18" s="165"/>
      <c r="H18" s="166"/>
      <c r="I18" s="174">
        <f t="shared" si="1"/>
      </c>
      <c r="J18" s="46"/>
    </row>
    <row r="19" spans="1:10" s="12" customFormat="1" ht="64.5" customHeight="1">
      <c r="A19" s="49">
        <v>10</v>
      </c>
      <c r="B19" s="117"/>
      <c r="C19" s="165"/>
      <c r="D19" s="180">
        <f t="shared" si="2"/>
      </c>
      <c r="E19" s="165"/>
      <c r="F19" s="165">
        <f t="shared" si="0"/>
      </c>
      <c r="G19" s="165"/>
      <c r="H19" s="166"/>
      <c r="I19" s="174">
        <f t="shared" si="1"/>
      </c>
      <c r="J19" s="46"/>
    </row>
    <row r="20" spans="1:10" s="12" customFormat="1" ht="64.5" customHeight="1">
      <c r="A20" s="49">
        <v>11</v>
      </c>
      <c r="B20" s="117"/>
      <c r="C20" s="165"/>
      <c r="D20" s="180">
        <f t="shared" si="2"/>
      </c>
      <c r="E20" s="165"/>
      <c r="F20" s="165">
        <f t="shared" si="0"/>
      </c>
      <c r="G20" s="165"/>
      <c r="H20" s="166"/>
      <c r="I20" s="174">
        <f t="shared" si="1"/>
      </c>
      <c r="J20" s="46"/>
    </row>
    <row r="21" spans="1:10" s="12" customFormat="1" ht="64.5" customHeight="1">
      <c r="A21" s="49">
        <v>12</v>
      </c>
      <c r="B21" s="117"/>
      <c r="C21" s="165"/>
      <c r="D21" s="180">
        <f t="shared" si="2"/>
      </c>
      <c r="E21" s="165"/>
      <c r="F21" s="165">
        <f t="shared" si="0"/>
      </c>
      <c r="G21" s="165"/>
      <c r="H21" s="166"/>
      <c r="I21" s="174">
        <f t="shared" si="1"/>
      </c>
      <c r="J21" s="46"/>
    </row>
    <row r="22" spans="1:10" s="12" customFormat="1" ht="64.5" customHeight="1">
      <c r="A22" s="49">
        <v>13</v>
      </c>
      <c r="B22" s="117"/>
      <c r="C22" s="165"/>
      <c r="D22" s="180">
        <f t="shared" si="2"/>
      </c>
      <c r="E22" s="165"/>
      <c r="F22" s="165">
        <f t="shared" si="0"/>
      </c>
      <c r="G22" s="165"/>
      <c r="H22" s="166"/>
      <c r="I22" s="174">
        <f t="shared" si="1"/>
      </c>
      <c r="J22" s="46"/>
    </row>
    <row r="23" spans="1:10" s="12" customFormat="1" ht="64.5" customHeight="1">
      <c r="A23" s="49">
        <v>14</v>
      </c>
      <c r="B23" s="117"/>
      <c r="C23" s="165"/>
      <c r="D23" s="180">
        <f t="shared" si="2"/>
      </c>
      <c r="E23" s="165"/>
      <c r="F23" s="165">
        <f t="shared" si="0"/>
      </c>
      <c r="G23" s="165"/>
      <c r="H23" s="166"/>
      <c r="I23" s="174">
        <f t="shared" si="1"/>
      </c>
      <c r="J23" s="46"/>
    </row>
    <row r="24" spans="1:10" s="12" customFormat="1" ht="64.5" customHeight="1">
      <c r="A24" s="49">
        <v>15</v>
      </c>
      <c r="B24" s="117"/>
      <c r="C24" s="165"/>
      <c r="D24" s="180">
        <f t="shared" si="2"/>
      </c>
      <c r="E24" s="165"/>
      <c r="F24" s="165">
        <f t="shared" si="0"/>
      </c>
      <c r="G24" s="165"/>
      <c r="H24" s="166"/>
      <c r="I24" s="174">
        <f t="shared" si="1"/>
      </c>
      <c r="J24" s="46"/>
    </row>
    <row r="25" spans="1:10" s="12" customFormat="1" ht="64.5" customHeight="1">
      <c r="A25" s="49">
        <v>16</v>
      </c>
      <c r="B25" s="117"/>
      <c r="C25" s="165"/>
      <c r="D25" s="180">
        <f t="shared" si="2"/>
      </c>
      <c r="E25" s="165"/>
      <c r="F25" s="165">
        <f t="shared" si="0"/>
      </c>
      <c r="G25" s="165"/>
      <c r="H25" s="166"/>
      <c r="I25" s="174">
        <f t="shared" si="1"/>
      </c>
      <c r="J25" s="46"/>
    </row>
    <row r="26" spans="1:10" s="12" customFormat="1" ht="64.5" customHeight="1">
      <c r="A26" s="49">
        <v>17</v>
      </c>
      <c r="B26" s="117"/>
      <c r="C26" s="165"/>
      <c r="D26" s="180">
        <f t="shared" si="2"/>
      </c>
      <c r="E26" s="165"/>
      <c r="F26" s="165">
        <f t="shared" si="0"/>
      </c>
      <c r="G26" s="165"/>
      <c r="H26" s="166"/>
      <c r="I26" s="174">
        <f t="shared" si="1"/>
      </c>
      <c r="J26" s="46"/>
    </row>
    <row r="27" spans="1:10" s="12" customFormat="1" ht="64.5" customHeight="1">
      <c r="A27" s="49">
        <v>18</v>
      </c>
      <c r="B27" s="117"/>
      <c r="C27" s="165"/>
      <c r="D27" s="180">
        <f t="shared" si="2"/>
      </c>
      <c r="E27" s="165"/>
      <c r="F27" s="165">
        <f t="shared" si="0"/>
      </c>
      <c r="G27" s="165"/>
      <c r="H27" s="166"/>
      <c r="I27" s="174">
        <f t="shared" si="1"/>
      </c>
      <c r="J27" s="46"/>
    </row>
    <row r="28" spans="1:10" s="12" customFormat="1" ht="64.5" customHeight="1">
      <c r="A28" s="49">
        <v>19</v>
      </c>
      <c r="B28" s="117"/>
      <c r="C28" s="165"/>
      <c r="D28" s="180">
        <f t="shared" si="2"/>
      </c>
      <c r="E28" s="165"/>
      <c r="F28" s="165">
        <f t="shared" si="0"/>
      </c>
      <c r="G28" s="165"/>
      <c r="H28" s="166"/>
      <c r="I28" s="174">
        <f t="shared" si="1"/>
      </c>
      <c r="J28" s="46"/>
    </row>
    <row r="29" spans="1:10" s="12" customFormat="1" ht="64.5" customHeight="1" thickBot="1">
      <c r="A29" s="49">
        <v>20</v>
      </c>
      <c r="B29" s="117"/>
      <c r="C29" s="165"/>
      <c r="D29" s="180">
        <f t="shared" si="2"/>
      </c>
      <c r="E29" s="168"/>
      <c r="F29" s="165">
        <f t="shared" si="0"/>
      </c>
      <c r="G29" s="165"/>
      <c r="H29" s="166"/>
      <c r="I29" s="175">
        <f t="shared" si="1"/>
      </c>
      <c r="J29" s="46"/>
    </row>
    <row r="30" spans="1:10" s="12" customFormat="1" ht="64.5" customHeight="1" thickBot="1" thickTop="1">
      <c r="A30" s="382" t="s">
        <v>36</v>
      </c>
      <c r="B30" s="383"/>
      <c r="C30" s="165"/>
      <c r="D30" s="169"/>
      <c r="E30" s="170"/>
      <c r="F30" s="171">
        <f>SUM(F10:F29)</f>
        <v>0</v>
      </c>
      <c r="G30" s="172"/>
      <c r="H30" s="172"/>
      <c r="I30" s="173">
        <f>SUM(I10:I29)</f>
        <v>0</v>
      </c>
      <c r="J30" s="46"/>
    </row>
    <row r="31" spans="1:10" s="12" customFormat="1" ht="58.5" customHeight="1" thickTop="1">
      <c r="A31" s="71"/>
      <c r="B31" s="126"/>
      <c r="C31" s="71"/>
      <c r="D31" s="127"/>
      <c r="E31" s="128"/>
      <c r="F31" s="385" t="s">
        <v>57</v>
      </c>
      <c r="G31" s="141"/>
      <c r="H31" s="129"/>
      <c r="I31" s="384" t="s">
        <v>58</v>
      </c>
      <c r="J31" s="384"/>
    </row>
    <row r="32" spans="1:10" ht="30" customHeight="1">
      <c r="A32" s="130"/>
      <c r="C32" s="71"/>
      <c r="D32" s="15"/>
      <c r="E32" s="131"/>
      <c r="F32" s="386"/>
      <c r="G32" s="132"/>
      <c r="H32" s="133"/>
      <c r="I32" s="134"/>
      <c r="J32" s="134"/>
    </row>
    <row r="33" spans="1:10" ht="30" customHeight="1">
      <c r="A33" s="19"/>
      <c r="C33" s="71"/>
      <c r="D33" s="15"/>
      <c r="E33" s="15"/>
      <c r="F33" s="15"/>
      <c r="G33" s="15"/>
      <c r="H33" s="13"/>
      <c r="I33" s="19"/>
      <c r="J33" s="19"/>
    </row>
    <row r="34" spans="1:10" ht="30" customHeight="1">
      <c r="A34" s="19"/>
      <c r="C34" s="71"/>
      <c r="D34" s="15"/>
      <c r="E34" s="15"/>
      <c r="F34" s="15"/>
      <c r="G34" s="15"/>
      <c r="H34" s="13"/>
      <c r="I34" s="19"/>
      <c r="J34" s="19"/>
    </row>
    <row r="35" spans="1:10" ht="30" customHeight="1">
      <c r="A35" s="19"/>
      <c r="C35" s="71"/>
      <c r="D35" s="15"/>
      <c r="E35" s="15"/>
      <c r="F35" s="15"/>
      <c r="G35" s="15"/>
      <c r="H35" s="13"/>
      <c r="I35" s="19"/>
      <c r="J35" s="19"/>
    </row>
    <row r="36" spans="1:10" ht="30" customHeight="1">
      <c r="A36" s="19"/>
      <c r="C36" s="71"/>
      <c r="D36" s="15"/>
      <c r="E36" s="15"/>
      <c r="F36" s="15"/>
      <c r="G36" s="15"/>
      <c r="H36" s="13"/>
      <c r="I36" s="19"/>
      <c r="J36" s="19"/>
    </row>
    <row r="37" spans="1:10" ht="30" customHeight="1">
      <c r="A37" s="19"/>
      <c r="C37" s="71"/>
      <c r="D37" s="15"/>
      <c r="E37" s="15"/>
      <c r="F37" s="15"/>
      <c r="G37" s="15"/>
      <c r="H37" s="13"/>
      <c r="I37" s="19"/>
      <c r="J37" s="19"/>
    </row>
    <row r="38" spans="1:10" ht="30" customHeight="1">
      <c r="A38" s="19"/>
      <c r="D38" s="15"/>
      <c r="E38" s="15"/>
      <c r="F38" s="15"/>
      <c r="G38" s="15"/>
      <c r="H38" s="13"/>
      <c r="I38" s="19"/>
      <c r="J38" s="19"/>
    </row>
    <row r="39" spans="2:8" ht="30" customHeight="1">
      <c r="B39" s="71"/>
      <c r="C39" s="6"/>
      <c r="D39" s="6"/>
      <c r="E39" s="6"/>
      <c r="F39" s="6"/>
      <c r="G39" s="6"/>
      <c r="H39" s="5"/>
    </row>
  </sheetData>
  <mergeCells count="5">
    <mergeCell ref="A30:B30"/>
    <mergeCell ref="I31:J31"/>
    <mergeCell ref="F31:F32"/>
    <mergeCell ref="D6:D7"/>
    <mergeCell ref="F6:F7"/>
  </mergeCells>
  <conditionalFormatting sqref="D10">
    <cfRule type="expression" priority="1" dxfId="0" stopIfTrue="1">
      <formula>ISERROR($D$10)</formula>
    </cfRule>
  </conditionalFormatting>
  <conditionalFormatting sqref="I10:I29">
    <cfRule type="expression" priority="2" dxfId="0" stopIfTrue="1">
      <formula>ISERROR($I$10)</formula>
    </cfRule>
  </conditionalFormatting>
  <conditionalFormatting sqref="C7">
    <cfRule type="expression" priority="3" dxfId="0" stopIfTrue="1">
      <formula>ISERROR($C$7)</formula>
    </cfRule>
  </conditionalFormatting>
  <printOptions horizontalCentered="1"/>
  <pageMargins left="0.31496062992125984" right="0.15748031496062992" top="0.3937007874015748" bottom="0.1968503937007874" header="0.15748031496062992" footer="0.15748031496062992"/>
  <pageSetup fitToHeight="1" fitToWidth="1" horizontalDpi="300" verticalDpi="300" orientation="landscape" paperSize="9" scale="2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L39"/>
  <sheetViews>
    <sheetView workbookViewId="0" topLeftCell="A1">
      <selection activeCell="A1" sqref="A1"/>
    </sheetView>
  </sheetViews>
  <sheetFormatPr defaultColWidth="9.00390625" defaultRowHeight="13.5"/>
  <cols>
    <col min="1" max="1" width="10.00390625" style="2" customWidth="1"/>
    <col min="2" max="2" width="73.75390625" style="2" customWidth="1"/>
    <col min="3" max="8" width="35.625" style="2" customWidth="1"/>
    <col min="9" max="9" width="117.50390625" style="2" customWidth="1"/>
    <col min="10" max="11" width="28.375" style="2" customWidth="1"/>
    <col min="12" max="12" width="74.125" style="2" customWidth="1"/>
    <col min="13" max="16384" width="9.00390625" style="2" customWidth="1"/>
  </cols>
  <sheetData>
    <row r="2" spans="2:12" ht="66" customHeight="1">
      <c r="B2" s="22" t="s">
        <v>121</v>
      </c>
      <c r="C2" s="107" t="s">
        <v>130</v>
      </c>
      <c r="D2" s="107"/>
      <c r="E2" s="135"/>
      <c r="F2" s="136"/>
      <c r="G2" s="137"/>
      <c r="H2" s="138"/>
      <c r="I2" s="388" t="s">
        <v>112</v>
      </c>
      <c r="J2" s="388"/>
      <c r="K2" s="109"/>
      <c r="L2" s="24"/>
    </row>
    <row r="3" spans="2:11" ht="17.25">
      <c r="B3" s="1"/>
      <c r="C3" s="1"/>
      <c r="D3" s="1"/>
      <c r="E3" s="1"/>
      <c r="F3" s="1"/>
      <c r="G3" s="1"/>
      <c r="H3" s="1"/>
      <c r="I3" s="1"/>
      <c r="J3" s="1"/>
      <c r="K3" s="1"/>
    </row>
    <row r="4" spans="1:7" s="12" customFormat="1" ht="39.75" customHeight="1">
      <c r="A4" s="27"/>
      <c r="B4" s="25" t="s">
        <v>131</v>
      </c>
      <c r="C4" s="9"/>
      <c r="D4" s="9"/>
      <c r="E4" s="9"/>
      <c r="F4" s="9"/>
      <c r="G4" s="11"/>
    </row>
    <row r="5" spans="1:7" s="12" customFormat="1" ht="39.75" customHeight="1">
      <c r="A5" s="27"/>
      <c r="B5" s="25"/>
      <c r="C5" s="9"/>
      <c r="D5" s="9"/>
      <c r="E5" s="9"/>
      <c r="F5" s="9"/>
      <c r="G5" s="11"/>
    </row>
    <row r="6" spans="1:7" s="12" customFormat="1" ht="39.75" customHeight="1">
      <c r="A6" s="27"/>
      <c r="C6" s="139" t="s">
        <v>122</v>
      </c>
      <c r="D6" s="387" t="s">
        <v>132</v>
      </c>
      <c r="E6" s="139" t="s">
        <v>123</v>
      </c>
      <c r="F6" s="387" t="s">
        <v>133</v>
      </c>
      <c r="G6" s="139" t="s">
        <v>124</v>
      </c>
    </row>
    <row r="7" spans="1:7" s="12" customFormat="1" ht="39.75" customHeight="1">
      <c r="A7" s="27"/>
      <c r="B7" s="25"/>
      <c r="C7" s="140">
        <f>IF(ISERROR(ROUNDUP(E7/G7,1)),"",ROUNDUP(E7/G7,1))</f>
      </c>
      <c r="D7" s="387"/>
      <c r="E7" s="181"/>
      <c r="F7" s="387"/>
      <c r="G7" s="182"/>
    </row>
    <row r="8" spans="1:7" s="12" customFormat="1" ht="39.75" customHeight="1">
      <c r="A8" s="27"/>
      <c r="B8" s="25"/>
      <c r="C8" s="9"/>
      <c r="D8" s="9"/>
      <c r="E8" s="9"/>
      <c r="F8" s="9"/>
      <c r="G8" s="11"/>
    </row>
    <row r="9" spans="1:12" s="12" customFormat="1" ht="71.25" customHeight="1">
      <c r="A9" s="31"/>
      <c r="B9" s="110" t="s">
        <v>9</v>
      </c>
      <c r="C9" s="111" t="s">
        <v>125</v>
      </c>
      <c r="D9" s="111" t="s">
        <v>126</v>
      </c>
      <c r="E9" s="111" t="s">
        <v>115</v>
      </c>
      <c r="F9" s="111" t="s">
        <v>134</v>
      </c>
      <c r="G9" s="111" t="s">
        <v>66</v>
      </c>
      <c r="H9" s="112" t="s">
        <v>127</v>
      </c>
      <c r="I9" s="111" t="s">
        <v>118</v>
      </c>
      <c r="J9" s="112" t="s">
        <v>119</v>
      </c>
      <c r="K9" s="111" t="s">
        <v>120</v>
      </c>
      <c r="L9" s="116" t="s">
        <v>12</v>
      </c>
    </row>
    <row r="10" spans="1:12" s="12" customFormat="1" ht="64.5" customHeight="1">
      <c r="A10" s="49">
        <v>1</v>
      </c>
      <c r="B10" s="117"/>
      <c r="C10" s="165"/>
      <c r="D10" s="179">
        <f>C7</f>
      </c>
      <c r="E10" s="165"/>
      <c r="F10" s="165">
        <f aca="true" t="shared" si="0" ref="F10:F29">IF(ISERROR(ROUND(C10*D10*E10,0)),"",ROUND(C10*D10*E10,0))</f>
      </c>
      <c r="G10" s="166"/>
      <c r="H10" s="167">
        <f aca="true" t="shared" si="1" ref="H10:H29">IF(ISERROR(ROUND(F10+G10,0)),"",ROUND(F10+G10,0))</f>
      </c>
      <c r="I10" s="119"/>
      <c r="J10" s="119"/>
      <c r="K10" s="119"/>
      <c r="L10" s="46"/>
    </row>
    <row r="11" spans="1:12" s="12" customFormat="1" ht="64.5" customHeight="1">
      <c r="A11" s="49">
        <v>2</v>
      </c>
      <c r="B11" s="117"/>
      <c r="C11" s="165"/>
      <c r="D11" s="179">
        <f aca="true" t="shared" si="2" ref="D11:D29">D10</f>
      </c>
      <c r="E11" s="165"/>
      <c r="F11" s="165">
        <f t="shared" si="0"/>
      </c>
      <c r="G11" s="166"/>
      <c r="H11" s="167">
        <f t="shared" si="1"/>
      </c>
      <c r="I11" s="119"/>
      <c r="J11" s="119"/>
      <c r="K11" s="119"/>
      <c r="L11" s="46"/>
    </row>
    <row r="12" spans="1:12" s="12" customFormat="1" ht="64.5" customHeight="1">
      <c r="A12" s="49">
        <v>3</v>
      </c>
      <c r="B12" s="117"/>
      <c r="C12" s="165"/>
      <c r="D12" s="179">
        <f t="shared" si="2"/>
      </c>
      <c r="E12" s="165"/>
      <c r="F12" s="165">
        <f t="shared" si="0"/>
      </c>
      <c r="G12" s="166"/>
      <c r="H12" s="167">
        <f t="shared" si="1"/>
      </c>
      <c r="I12" s="119"/>
      <c r="J12" s="119"/>
      <c r="K12" s="119"/>
      <c r="L12" s="46"/>
    </row>
    <row r="13" spans="1:12" s="12" customFormat="1" ht="64.5" customHeight="1">
      <c r="A13" s="49">
        <v>4</v>
      </c>
      <c r="B13" s="49"/>
      <c r="C13" s="165"/>
      <c r="D13" s="179">
        <f t="shared" si="2"/>
      </c>
      <c r="E13" s="165"/>
      <c r="F13" s="165">
        <f t="shared" si="0"/>
      </c>
      <c r="G13" s="166"/>
      <c r="H13" s="167">
        <f t="shared" si="1"/>
      </c>
      <c r="I13" s="119"/>
      <c r="J13" s="119"/>
      <c r="K13" s="119"/>
      <c r="L13" s="46"/>
    </row>
    <row r="14" spans="1:12" s="12" customFormat="1" ht="64.5" customHeight="1">
      <c r="A14" s="49">
        <v>5</v>
      </c>
      <c r="B14" s="49"/>
      <c r="C14" s="165"/>
      <c r="D14" s="179">
        <f t="shared" si="2"/>
      </c>
      <c r="E14" s="165"/>
      <c r="F14" s="165">
        <f t="shared" si="0"/>
      </c>
      <c r="G14" s="166"/>
      <c r="H14" s="167">
        <f t="shared" si="1"/>
      </c>
      <c r="I14" s="119"/>
      <c r="J14" s="119"/>
      <c r="K14" s="119"/>
      <c r="L14" s="46"/>
    </row>
    <row r="15" spans="1:12" s="12" customFormat="1" ht="64.5" customHeight="1">
      <c r="A15" s="49">
        <v>6</v>
      </c>
      <c r="B15" s="49"/>
      <c r="C15" s="165"/>
      <c r="D15" s="179">
        <f t="shared" si="2"/>
      </c>
      <c r="E15" s="165"/>
      <c r="F15" s="165">
        <f t="shared" si="0"/>
      </c>
      <c r="G15" s="166"/>
      <c r="H15" s="167">
        <f t="shared" si="1"/>
      </c>
      <c r="I15" s="119"/>
      <c r="J15" s="119"/>
      <c r="K15" s="119"/>
      <c r="L15" s="46"/>
    </row>
    <row r="16" spans="1:12" s="12" customFormat="1" ht="64.5" customHeight="1">
      <c r="A16" s="49">
        <v>7</v>
      </c>
      <c r="B16" s="117"/>
      <c r="C16" s="165"/>
      <c r="D16" s="179">
        <f t="shared" si="2"/>
      </c>
      <c r="E16" s="165"/>
      <c r="F16" s="165">
        <f t="shared" si="0"/>
      </c>
      <c r="G16" s="166"/>
      <c r="H16" s="167">
        <f t="shared" si="1"/>
      </c>
      <c r="I16" s="119"/>
      <c r="J16" s="119"/>
      <c r="K16" s="119"/>
      <c r="L16" s="46"/>
    </row>
    <row r="17" spans="1:12" s="12" customFormat="1" ht="64.5" customHeight="1">
      <c r="A17" s="49">
        <v>8</v>
      </c>
      <c r="B17" s="117"/>
      <c r="C17" s="165"/>
      <c r="D17" s="179">
        <f t="shared" si="2"/>
      </c>
      <c r="E17" s="165"/>
      <c r="F17" s="165">
        <f t="shared" si="0"/>
      </c>
      <c r="G17" s="166"/>
      <c r="H17" s="167">
        <f t="shared" si="1"/>
      </c>
      <c r="I17" s="119"/>
      <c r="J17" s="119"/>
      <c r="K17" s="119"/>
      <c r="L17" s="46"/>
    </row>
    <row r="18" spans="1:12" s="12" customFormat="1" ht="64.5" customHeight="1">
      <c r="A18" s="49">
        <v>9</v>
      </c>
      <c r="B18" s="117"/>
      <c r="C18" s="165"/>
      <c r="D18" s="179">
        <f t="shared" si="2"/>
      </c>
      <c r="E18" s="165"/>
      <c r="F18" s="165">
        <f t="shared" si="0"/>
      </c>
      <c r="G18" s="166"/>
      <c r="H18" s="167">
        <f t="shared" si="1"/>
      </c>
      <c r="I18" s="119"/>
      <c r="J18" s="119"/>
      <c r="K18" s="119"/>
      <c r="L18" s="46"/>
    </row>
    <row r="19" spans="1:12" s="12" customFormat="1" ht="64.5" customHeight="1">
      <c r="A19" s="49">
        <v>10</v>
      </c>
      <c r="B19" s="117"/>
      <c r="C19" s="165"/>
      <c r="D19" s="179">
        <f t="shared" si="2"/>
      </c>
      <c r="E19" s="165"/>
      <c r="F19" s="165">
        <f t="shared" si="0"/>
      </c>
      <c r="G19" s="166"/>
      <c r="H19" s="167">
        <f t="shared" si="1"/>
      </c>
      <c r="I19" s="119"/>
      <c r="J19" s="119"/>
      <c r="K19" s="119"/>
      <c r="L19" s="46"/>
    </row>
    <row r="20" spans="1:12" s="12" customFormat="1" ht="64.5" customHeight="1">
      <c r="A20" s="49">
        <v>11</v>
      </c>
      <c r="B20" s="117"/>
      <c r="C20" s="165"/>
      <c r="D20" s="179">
        <f t="shared" si="2"/>
      </c>
      <c r="E20" s="165"/>
      <c r="F20" s="165">
        <f t="shared" si="0"/>
      </c>
      <c r="G20" s="166"/>
      <c r="H20" s="167">
        <f t="shared" si="1"/>
      </c>
      <c r="I20" s="119"/>
      <c r="J20" s="119"/>
      <c r="K20" s="119"/>
      <c r="L20" s="46"/>
    </row>
    <row r="21" spans="1:12" s="12" customFormat="1" ht="64.5" customHeight="1">
      <c r="A21" s="49">
        <v>12</v>
      </c>
      <c r="B21" s="117"/>
      <c r="C21" s="165"/>
      <c r="D21" s="179">
        <f t="shared" si="2"/>
      </c>
      <c r="E21" s="165"/>
      <c r="F21" s="165">
        <f t="shared" si="0"/>
      </c>
      <c r="G21" s="166"/>
      <c r="H21" s="167">
        <f t="shared" si="1"/>
      </c>
      <c r="I21" s="119"/>
      <c r="J21" s="119"/>
      <c r="K21" s="119"/>
      <c r="L21" s="46"/>
    </row>
    <row r="22" spans="1:12" s="12" customFormat="1" ht="64.5" customHeight="1">
      <c r="A22" s="49">
        <v>13</v>
      </c>
      <c r="B22" s="117"/>
      <c r="C22" s="165"/>
      <c r="D22" s="179">
        <f t="shared" si="2"/>
      </c>
      <c r="E22" s="165"/>
      <c r="F22" s="165">
        <f t="shared" si="0"/>
      </c>
      <c r="G22" s="166"/>
      <c r="H22" s="167">
        <f t="shared" si="1"/>
      </c>
      <c r="I22" s="119"/>
      <c r="J22" s="119"/>
      <c r="K22" s="119"/>
      <c r="L22" s="46"/>
    </row>
    <row r="23" spans="1:12" s="12" customFormat="1" ht="64.5" customHeight="1">
      <c r="A23" s="49">
        <v>14</v>
      </c>
      <c r="B23" s="117"/>
      <c r="C23" s="165"/>
      <c r="D23" s="179">
        <f t="shared" si="2"/>
      </c>
      <c r="E23" s="165"/>
      <c r="F23" s="165">
        <f t="shared" si="0"/>
      </c>
      <c r="G23" s="166"/>
      <c r="H23" s="167">
        <f t="shared" si="1"/>
      </c>
      <c r="I23" s="119"/>
      <c r="J23" s="119"/>
      <c r="K23" s="119"/>
      <c r="L23" s="46"/>
    </row>
    <row r="24" spans="1:12" s="12" customFormat="1" ht="64.5" customHeight="1">
      <c r="A24" s="49">
        <v>15</v>
      </c>
      <c r="B24" s="117"/>
      <c r="C24" s="165"/>
      <c r="D24" s="179">
        <f t="shared" si="2"/>
      </c>
      <c r="E24" s="165"/>
      <c r="F24" s="165">
        <f t="shared" si="0"/>
      </c>
      <c r="G24" s="166"/>
      <c r="H24" s="167">
        <f t="shared" si="1"/>
      </c>
      <c r="I24" s="119"/>
      <c r="J24" s="119"/>
      <c r="K24" s="119"/>
      <c r="L24" s="46"/>
    </row>
    <row r="25" spans="1:12" s="12" customFormat="1" ht="64.5" customHeight="1">
      <c r="A25" s="49">
        <v>16</v>
      </c>
      <c r="B25" s="117"/>
      <c r="C25" s="165"/>
      <c r="D25" s="179">
        <f t="shared" si="2"/>
      </c>
      <c r="E25" s="165"/>
      <c r="F25" s="165">
        <f t="shared" si="0"/>
      </c>
      <c r="G25" s="166"/>
      <c r="H25" s="167">
        <f t="shared" si="1"/>
      </c>
      <c r="I25" s="119"/>
      <c r="J25" s="119"/>
      <c r="K25" s="119"/>
      <c r="L25" s="46"/>
    </row>
    <row r="26" spans="1:12" s="12" customFormat="1" ht="64.5" customHeight="1">
      <c r="A26" s="49">
        <v>17</v>
      </c>
      <c r="B26" s="117"/>
      <c r="C26" s="165"/>
      <c r="D26" s="179">
        <f t="shared" si="2"/>
      </c>
      <c r="E26" s="165"/>
      <c r="F26" s="165">
        <f t="shared" si="0"/>
      </c>
      <c r="G26" s="166"/>
      <c r="H26" s="167">
        <f t="shared" si="1"/>
      </c>
      <c r="I26" s="119"/>
      <c r="J26" s="119"/>
      <c r="K26" s="119"/>
      <c r="L26" s="46"/>
    </row>
    <row r="27" spans="1:12" s="12" customFormat="1" ht="64.5" customHeight="1">
      <c r="A27" s="49">
        <v>18</v>
      </c>
      <c r="B27" s="117"/>
      <c r="C27" s="165"/>
      <c r="D27" s="179">
        <f t="shared" si="2"/>
      </c>
      <c r="E27" s="165"/>
      <c r="F27" s="165">
        <f t="shared" si="0"/>
      </c>
      <c r="G27" s="166"/>
      <c r="H27" s="167">
        <f t="shared" si="1"/>
      </c>
      <c r="I27" s="119"/>
      <c r="J27" s="119"/>
      <c r="K27" s="119"/>
      <c r="L27" s="46"/>
    </row>
    <row r="28" spans="1:12" s="12" customFormat="1" ht="64.5" customHeight="1">
      <c r="A28" s="49">
        <v>19</v>
      </c>
      <c r="B28" s="117"/>
      <c r="C28" s="165"/>
      <c r="D28" s="179">
        <f t="shared" si="2"/>
      </c>
      <c r="E28" s="165"/>
      <c r="F28" s="165">
        <f t="shared" si="0"/>
      </c>
      <c r="G28" s="166"/>
      <c r="H28" s="167">
        <f t="shared" si="1"/>
      </c>
      <c r="I28" s="119"/>
      <c r="J28" s="119"/>
      <c r="K28" s="119"/>
      <c r="L28" s="46"/>
    </row>
    <row r="29" spans="1:12" s="12" customFormat="1" ht="64.5" customHeight="1" thickBot="1">
      <c r="A29" s="49">
        <v>20</v>
      </c>
      <c r="B29" s="117"/>
      <c r="C29" s="165"/>
      <c r="D29" s="179">
        <f t="shared" si="2"/>
      </c>
      <c r="E29" s="168"/>
      <c r="F29" s="165">
        <f t="shared" si="0"/>
      </c>
      <c r="G29" s="166"/>
      <c r="H29" s="167">
        <f t="shared" si="1"/>
      </c>
      <c r="I29" s="119"/>
      <c r="J29" s="119"/>
      <c r="K29" s="119"/>
      <c r="L29" s="46"/>
    </row>
    <row r="30" spans="1:12" s="12" customFormat="1" ht="64.5" customHeight="1" thickBot="1" thickTop="1">
      <c r="A30" s="382" t="s">
        <v>36</v>
      </c>
      <c r="B30" s="383"/>
      <c r="C30" s="165"/>
      <c r="D30" s="169"/>
      <c r="E30" s="170"/>
      <c r="F30" s="171">
        <f>SUM(F10:F29)</f>
        <v>0</v>
      </c>
      <c r="G30" s="172"/>
      <c r="H30" s="173">
        <f>SUM(H10:H29)</f>
        <v>0</v>
      </c>
      <c r="I30" s="124"/>
      <c r="J30" s="125"/>
      <c r="K30" s="125"/>
      <c r="L30" s="46"/>
    </row>
    <row r="31" spans="1:12" s="12" customFormat="1" ht="58.5" customHeight="1" thickTop="1">
      <c r="A31" s="71"/>
      <c r="B31" s="126"/>
      <c r="C31" s="71"/>
      <c r="D31" s="127"/>
      <c r="E31" s="128"/>
      <c r="F31" s="385" t="s">
        <v>57</v>
      </c>
      <c r="G31" s="129"/>
      <c r="H31" s="384" t="s">
        <v>58</v>
      </c>
      <c r="I31" s="384"/>
      <c r="J31" s="384"/>
      <c r="K31" s="384"/>
      <c r="L31" s="384"/>
    </row>
    <row r="32" spans="1:12" ht="30" customHeight="1">
      <c r="A32" s="130"/>
      <c r="C32" s="71"/>
      <c r="D32" s="15"/>
      <c r="E32" s="131"/>
      <c r="F32" s="386"/>
      <c r="G32" s="133"/>
      <c r="H32" s="134"/>
      <c r="I32" s="134"/>
      <c r="J32" s="134"/>
      <c r="K32" s="134"/>
      <c r="L32" s="134"/>
    </row>
    <row r="33" spans="1:12" ht="30" customHeight="1">
      <c r="A33" s="19"/>
      <c r="C33" s="71"/>
      <c r="D33" s="15"/>
      <c r="E33" s="15"/>
      <c r="F33" s="15"/>
      <c r="G33" s="13"/>
      <c r="H33" s="19"/>
      <c r="I33" s="19"/>
      <c r="J33" s="19"/>
      <c r="K33" s="19"/>
      <c r="L33" s="19"/>
    </row>
    <row r="34" spans="1:12" ht="30" customHeight="1">
      <c r="A34" s="19"/>
      <c r="C34" s="71"/>
      <c r="D34" s="15"/>
      <c r="E34" s="15"/>
      <c r="F34" s="15"/>
      <c r="G34" s="13"/>
      <c r="H34" s="19"/>
      <c r="I34" s="19"/>
      <c r="J34" s="19"/>
      <c r="K34" s="19"/>
      <c r="L34" s="19"/>
    </row>
    <row r="35" spans="1:12" ht="30" customHeight="1">
      <c r="A35" s="19"/>
      <c r="C35" s="71"/>
      <c r="D35" s="15"/>
      <c r="E35" s="15"/>
      <c r="F35" s="15"/>
      <c r="G35" s="13"/>
      <c r="H35" s="19"/>
      <c r="I35" s="19"/>
      <c r="J35" s="19"/>
      <c r="K35" s="19"/>
      <c r="L35" s="19"/>
    </row>
    <row r="36" spans="1:12" ht="30" customHeight="1">
      <c r="A36" s="19"/>
      <c r="C36" s="71"/>
      <c r="D36" s="15"/>
      <c r="E36" s="15"/>
      <c r="F36" s="15"/>
      <c r="G36" s="13"/>
      <c r="H36" s="19"/>
      <c r="I36" s="19"/>
      <c r="J36" s="19"/>
      <c r="K36" s="19"/>
      <c r="L36" s="19"/>
    </row>
    <row r="37" spans="1:12" ht="30" customHeight="1">
      <c r="A37" s="19"/>
      <c r="C37" s="71"/>
      <c r="D37" s="15"/>
      <c r="E37" s="15"/>
      <c r="F37" s="15"/>
      <c r="G37" s="13"/>
      <c r="H37" s="19"/>
      <c r="I37" s="19"/>
      <c r="J37" s="19"/>
      <c r="K37" s="19"/>
      <c r="L37" s="19"/>
    </row>
    <row r="38" spans="1:12" ht="30" customHeight="1">
      <c r="A38" s="19"/>
      <c r="D38" s="15"/>
      <c r="E38" s="15"/>
      <c r="F38" s="15"/>
      <c r="G38" s="13"/>
      <c r="H38" s="19"/>
      <c r="I38" s="19"/>
      <c r="J38" s="19"/>
      <c r="K38" s="19"/>
      <c r="L38" s="19"/>
    </row>
    <row r="39" spans="2:7" ht="30" customHeight="1">
      <c r="B39" s="71"/>
      <c r="C39" s="6"/>
      <c r="D39" s="6"/>
      <c r="E39" s="6"/>
      <c r="F39" s="6"/>
      <c r="G39" s="5"/>
    </row>
  </sheetData>
  <mergeCells count="6">
    <mergeCell ref="A30:B30"/>
    <mergeCell ref="H31:L31"/>
    <mergeCell ref="F31:F32"/>
    <mergeCell ref="I2:J2"/>
    <mergeCell ref="D6:D7"/>
    <mergeCell ref="F6:F7"/>
  </mergeCells>
  <conditionalFormatting sqref="D10">
    <cfRule type="expression" priority="1" dxfId="0" stopIfTrue="1">
      <formula>ISERROR($D$10)</formula>
    </cfRule>
  </conditionalFormatting>
  <conditionalFormatting sqref="I5">
    <cfRule type="expression" priority="2" dxfId="0" stopIfTrue="1">
      <formula>iseroor($D$10)</formula>
    </cfRule>
  </conditionalFormatting>
  <conditionalFormatting sqref="H10:H29">
    <cfRule type="expression" priority="3" dxfId="0" stopIfTrue="1">
      <formula>ISERROR($H$10)</formula>
    </cfRule>
  </conditionalFormatting>
  <conditionalFormatting sqref="C7">
    <cfRule type="expression" priority="4" dxfId="0" stopIfTrue="1">
      <formula>ISERROR($C$7)</formula>
    </cfRule>
  </conditionalFormatting>
  <printOptions horizontalCentered="1"/>
  <pageMargins left="0.31496062992125984" right="0.15748031496062992" top="0.3937007874015748" bottom="0.1968503937007874" header="0.15748031496062992" footer="0.15748031496062992"/>
  <pageSetup fitToHeight="1" fitToWidth="1" horizontalDpi="300" verticalDpi="300" orientation="landscape" paperSize="9" scale="2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M55"/>
  <sheetViews>
    <sheetView zoomScale="55" zoomScaleNormal="55" workbookViewId="0" topLeftCell="A1">
      <selection activeCell="B5" sqref="B5"/>
    </sheetView>
  </sheetViews>
  <sheetFormatPr defaultColWidth="9.00390625" defaultRowHeight="13.5"/>
  <cols>
    <col min="1" max="1" width="9.00390625" style="2" customWidth="1"/>
    <col min="2" max="3" width="39.625" style="2" customWidth="1"/>
    <col min="4" max="4" width="50.625" style="2" customWidth="1"/>
    <col min="5" max="5" width="45.625" style="2" customWidth="1"/>
    <col min="6" max="9" width="40.625" style="2" customWidth="1"/>
    <col min="10" max="10" width="69.625" style="2" customWidth="1"/>
    <col min="11" max="11" width="94.125" style="2" customWidth="1"/>
    <col min="12" max="12" width="50.75390625" style="2" customWidth="1"/>
    <col min="13" max="16384" width="9.00390625" style="2" customWidth="1"/>
  </cols>
  <sheetData>
    <row r="2" spans="2:12" ht="66" customHeight="1">
      <c r="B2" s="240" t="s">
        <v>193</v>
      </c>
      <c r="C2" s="22">
        <f>'補償金請求書'!D6</f>
        <v>0</v>
      </c>
      <c r="E2" s="23"/>
      <c r="F2" s="23"/>
      <c r="G2" s="7"/>
      <c r="H2" s="7"/>
      <c r="I2" s="7"/>
      <c r="J2" s="7"/>
      <c r="K2" s="7"/>
      <c r="L2" s="7"/>
    </row>
    <row r="3" spans="4:12" ht="17.25">
      <c r="D3" s="1"/>
      <c r="E3" s="1"/>
      <c r="F3" s="1"/>
      <c r="G3" s="1"/>
      <c r="H3" s="1"/>
      <c r="I3" s="1"/>
      <c r="J3" s="1"/>
      <c r="K3" s="1"/>
      <c r="L3" s="1"/>
    </row>
    <row r="4" spans="1:12" s="12" customFormat="1" ht="39.75" customHeight="1">
      <c r="A4" s="73"/>
      <c r="B4" s="25" t="s">
        <v>292</v>
      </c>
      <c r="C4" s="25"/>
      <c r="D4" s="73"/>
      <c r="E4" s="74"/>
      <c r="F4" s="74"/>
      <c r="G4" s="75"/>
      <c r="H4" s="75"/>
      <c r="I4" s="75"/>
      <c r="J4" s="76"/>
      <c r="K4" s="76"/>
      <c r="L4" s="11"/>
    </row>
    <row r="5" spans="1:12" s="12" customFormat="1" ht="60" customHeight="1">
      <c r="A5" s="31"/>
      <c r="B5" s="30" t="s">
        <v>42</v>
      </c>
      <c r="C5" s="30" t="s">
        <v>43</v>
      </c>
      <c r="D5" s="30" t="s">
        <v>44</v>
      </c>
      <c r="E5" s="32" t="s">
        <v>73</v>
      </c>
      <c r="F5" s="32" t="s">
        <v>64</v>
      </c>
      <c r="G5" s="32" t="s">
        <v>105</v>
      </c>
      <c r="H5" s="32" t="s">
        <v>65</v>
      </c>
      <c r="I5" s="32" t="s">
        <v>66</v>
      </c>
      <c r="J5" s="32" t="s">
        <v>102</v>
      </c>
      <c r="K5" s="47" t="s">
        <v>12</v>
      </c>
      <c r="L5" s="30" t="s">
        <v>0</v>
      </c>
    </row>
    <row r="6" spans="1:12" s="12" customFormat="1" ht="64.5" customHeight="1">
      <c r="A6" s="31">
        <v>1</v>
      </c>
      <c r="B6" s="31"/>
      <c r="C6" s="31"/>
      <c r="D6" s="33"/>
      <c r="E6" s="102"/>
      <c r="F6" s="102"/>
      <c r="G6" s="102">
        <f>ROUND(E6*F6,0)</f>
        <v>0</v>
      </c>
      <c r="H6" s="152"/>
      <c r="I6" s="152"/>
      <c r="J6" s="154">
        <f>ROUND(G6+H6+I6,0)</f>
        <v>0</v>
      </c>
      <c r="K6" s="48"/>
      <c r="L6" s="49"/>
    </row>
    <row r="7" spans="1:12" s="12" customFormat="1" ht="64.5" customHeight="1">
      <c r="A7" s="31">
        <v>2</v>
      </c>
      <c r="B7" s="31"/>
      <c r="C7" s="31"/>
      <c r="D7" s="33"/>
      <c r="E7" s="102"/>
      <c r="F7" s="102"/>
      <c r="G7" s="102">
        <f aca="true" t="shared" si="0" ref="G7:G25">ROUND(E7*F7,0)</f>
        <v>0</v>
      </c>
      <c r="H7" s="152"/>
      <c r="I7" s="152"/>
      <c r="J7" s="154">
        <f aca="true" t="shared" si="1" ref="J7:J25">ROUND(G7+H7+I7,0)</f>
        <v>0</v>
      </c>
      <c r="K7" s="44"/>
      <c r="L7" s="49"/>
    </row>
    <row r="8" spans="1:12" s="12" customFormat="1" ht="64.5" customHeight="1">
      <c r="A8" s="31">
        <v>3</v>
      </c>
      <c r="B8" s="31"/>
      <c r="C8" s="31"/>
      <c r="D8" s="33"/>
      <c r="E8" s="102"/>
      <c r="F8" s="102"/>
      <c r="G8" s="102">
        <f t="shared" si="0"/>
        <v>0</v>
      </c>
      <c r="H8" s="152"/>
      <c r="I8" s="152"/>
      <c r="J8" s="154">
        <f t="shared" si="1"/>
        <v>0</v>
      </c>
      <c r="K8" s="44"/>
      <c r="L8" s="31"/>
    </row>
    <row r="9" spans="1:12" s="12" customFormat="1" ht="64.5" customHeight="1">
      <c r="A9" s="31">
        <v>4</v>
      </c>
      <c r="B9" s="31"/>
      <c r="C9" s="31"/>
      <c r="D9" s="31"/>
      <c r="E9" s="102"/>
      <c r="F9" s="102"/>
      <c r="G9" s="102">
        <f t="shared" si="0"/>
        <v>0</v>
      </c>
      <c r="H9" s="152"/>
      <c r="I9" s="152"/>
      <c r="J9" s="154">
        <f t="shared" si="1"/>
        <v>0</v>
      </c>
      <c r="K9" s="44"/>
      <c r="L9" s="31"/>
    </row>
    <row r="10" spans="1:12" s="12" customFormat="1" ht="64.5" customHeight="1">
      <c r="A10" s="31">
        <v>5</v>
      </c>
      <c r="B10" s="31"/>
      <c r="C10" s="31"/>
      <c r="D10" s="31"/>
      <c r="E10" s="102"/>
      <c r="F10" s="102"/>
      <c r="G10" s="102">
        <f t="shared" si="0"/>
        <v>0</v>
      </c>
      <c r="H10" s="152"/>
      <c r="I10" s="152"/>
      <c r="J10" s="154">
        <f t="shared" si="1"/>
        <v>0</v>
      </c>
      <c r="K10" s="44"/>
      <c r="L10" s="31"/>
    </row>
    <row r="11" spans="1:12" s="12" customFormat="1" ht="64.5" customHeight="1">
      <c r="A11" s="31">
        <v>6</v>
      </c>
      <c r="B11" s="31"/>
      <c r="C11" s="31"/>
      <c r="D11" s="31"/>
      <c r="E11" s="102"/>
      <c r="F11" s="102"/>
      <c r="G11" s="102">
        <f t="shared" si="0"/>
        <v>0</v>
      </c>
      <c r="H11" s="152"/>
      <c r="I11" s="152"/>
      <c r="J11" s="154">
        <f t="shared" si="1"/>
        <v>0</v>
      </c>
      <c r="K11" s="44"/>
      <c r="L11" s="31"/>
    </row>
    <row r="12" spans="1:12" s="12" customFormat="1" ht="64.5" customHeight="1">
      <c r="A12" s="31">
        <v>7</v>
      </c>
      <c r="B12" s="31"/>
      <c r="C12" s="31"/>
      <c r="D12" s="33"/>
      <c r="E12" s="102"/>
      <c r="F12" s="102"/>
      <c r="G12" s="102">
        <f t="shared" si="0"/>
        <v>0</v>
      </c>
      <c r="H12" s="152"/>
      <c r="I12" s="152"/>
      <c r="J12" s="154">
        <f t="shared" si="1"/>
        <v>0</v>
      </c>
      <c r="K12" s="44"/>
      <c r="L12" s="31"/>
    </row>
    <row r="13" spans="1:12" s="12" customFormat="1" ht="64.5" customHeight="1">
      <c r="A13" s="31">
        <v>8</v>
      </c>
      <c r="B13" s="31"/>
      <c r="C13" s="31"/>
      <c r="D13" s="33"/>
      <c r="E13" s="102"/>
      <c r="F13" s="102"/>
      <c r="G13" s="102">
        <f t="shared" si="0"/>
        <v>0</v>
      </c>
      <c r="H13" s="152"/>
      <c r="I13" s="152"/>
      <c r="J13" s="154">
        <f t="shared" si="1"/>
        <v>0</v>
      </c>
      <c r="K13" s="44"/>
      <c r="L13" s="31"/>
    </row>
    <row r="14" spans="1:12" s="12" customFormat="1" ht="64.5" customHeight="1">
      <c r="A14" s="31">
        <v>9</v>
      </c>
      <c r="B14" s="31"/>
      <c r="C14" s="31"/>
      <c r="D14" s="33"/>
      <c r="E14" s="102"/>
      <c r="F14" s="102"/>
      <c r="G14" s="102">
        <f t="shared" si="0"/>
        <v>0</v>
      </c>
      <c r="H14" s="152"/>
      <c r="I14" s="152"/>
      <c r="J14" s="154">
        <f t="shared" si="1"/>
        <v>0</v>
      </c>
      <c r="K14" s="44"/>
      <c r="L14" s="31"/>
    </row>
    <row r="15" spans="1:12" s="12" customFormat="1" ht="64.5" customHeight="1">
      <c r="A15" s="31">
        <v>10</v>
      </c>
      <c r="B15" s="31"/>
      <c r="C15" s="31"/>
      <c r="D15" s="33"/>
      <c r="E15" s="102"/>
      <c r="F15" s="102"/>
      <c r="G15" s="102">
        <f t="shared" si="0"/>
        <v>0</v>
      </c>
      <c r="H15" s="152"/>
      <c r="I15" s="152"/>
      <c r="J15" s="154">
        <f t="shared" si="1"/>
        <v>0</v>
      </c>
      <c r="K15" s="44"/>
      <c r="L15" s="31"/>
    </row>
    <row r="16" spans="1:12" s="12" customFormat="1" ht="64.5" customHeight="1">
      <c r="A16" s="31">
        <v>11</v>
      </c>
      <c r="B16" s="31"/>
      <c r="C16" s="31"/>
      <c r="D16" s="33"/>
      <c r="E16" s="102"/>
      <c r="F16" s="102"/>
      <c r="G16" s="102">
        <f t="shared" si="0"/>
        <v>0</v>
      </c>
      <c r="H16" s="152"/>
      <c r="I16" s="152"/>
      <c r="J16" s="154">
        <f t="shared" si="1"/>
        <v>0</v>
      </c>
      <c r="K16" s="44"/>
      <c r="L16" s="31"/>
    </row>
    <row r="17" spans="1:12" s="12" customFormat="1" ht="64.5" customHeight="1">
      <c r="A17" s="31">
        <v>12</v>
      </c>
      <c r="B17" s="31"/>
      <c r="C17" s="31"/>
      <c r="D17" s="33"/>
      <c r="E17" s="102"/>
      <c r="F17" s="102"/>
      <c r="G17" s="102">
        <f t="shared" si="0"/>
        <v>0</v>
      </c>
      <c r="H17" s="152"/>
      <c r="I17" s="152"/>
      <c r="J17" s="154">
        <f t="shared" si="1"/>
        <v>0</v>
      </c>
      <c r="K17" s="44"/>
      <c r="L17" s="31"/>
    </row>
    <row r="18" spans="1:12" s="12" customFormat="1" ht="64.5" customHeight="1">
      <c r="A18" s="31">
        <v>13</v>
      </c>
      <c r="B18" s="31"/>
      <c r="C18" s="31"/>
      <c r="D18" s="33"/>
      <c r="E18" s="102"/>
      <c r="F18" s="102"/>
      <c r="G18" s="102">
        <f t="shared" si="0"/>
        <v>0</v>
      </c>
      <c r="H18" s="152"/>
      <c r="I18" s="152"/>
      <c r="J18" s="154">
        <f t="shared" si="1"/>
        <v>0</v>
      </c>
      <c r="K18" s="44"/>
      <c r="L18" s="31"/>
    </row>
    <row r="19" spans="1:12" s="12" customFormat="1" ht="64.5" customHeight="1">
      <c r="A19" s="31">
        <v>14</v>
      </c>
      <c r="B19" s="31"/>
      <c r="C19" s="31"/>
      <c r="D19" s="33"/>
      <c r="E19" s="102"/>
      <c r="F19" s="102"/>
      <c r="G19" s="102">
        <f t="shared" si="0"/>
        <v>0</v>
      </c>
      <c r="H19" s="152"/>
      <c r="I19" s="152"/>
      <c r="J19" s="154">
        <f t="shared" si="1"/>
        <v>0</v>
      </c>
      <c r="K19" s="44"/>
      <c r="L19" s="31"/>
    </row>
    <row r="20" spans="1:12" s="12" customFormat="1" ht="64.5" customHeight="1">
      <c r="A20" s="31">
        <v>15</v>
      </c>
      <c r="B20" s="31"/>
      <c r="C20" s="31"/>
      <c r="D20" s="33"/>
      <c r="E20" s="102"/>
      <c r="F20" s="102"/>
      <c r="G20" s="102">
        <f t="shared" si="0"/>
        <v>0</v>
      </c>
      <c r="H20" s="152"/>
      <c r="I20" s="152"/>
      <c r="J20" s="154">
        <f t="shared" si="1"/>
        <v>0</v>
      </c>
      <c r="K20" s="44"/>
      <c r="L20" s="31"/>
    </row>
    <row r="21" spans="1:12" s="12" customFormat="1" ht="64.5" customHeight="1">
      <c r="A21" s="31">
        <v>16</v>
      </c>
      <c r="B21" s="31"/>
      <c r="C21" s="31"/>
      <c r="D21" s="33"/>
      <c r="E21" s="102"/>
      <c r="F21" s="102"/>
      <c r="G21" s="102">
        <f t="shared" si="0"/>
        <v>0</v>
      </c>
      <c r="H21" s="152"/>
      <c r="I21" s="152"/>
      <c r="J21" s="154">
        <f t="shared" si="1"/>
        <v>0</v>
      </c>
      <c r="K21" s="44"/>
      <c r="L21" s="31"/>
    </row>
    <row r="22" spans="1:12" s="12" customFormat="1" ht="64.5" customHeight="1">
      <c r="A22" s="31">
        <v>17</v>
      </c>
      <c r="B22" s="31"/>
      <c r="C22" s="31"/>
      <c r="D22" s="33"/>
      <c r="E22" s="102"/>
      <c r="F22" s="102"/>
      <c r="G22" s="102">
        <f t="shared" si="0"/>
        <v>0</v>
      </c>
      <c r="H22" s="152"/>
      <c r="I22" s="152"/>
      <c r="J22" s="154">
        <f t="shared" si="1"/>
        <v>0</v>
      </c>
      <c r="K22" s="44"/>
      <c r="L22" s="31"/>
    </row>
    <row r="23" spans="1:12" s="12" customFormat="1" ht="64.5" customHeight="1">
      <c r="A23" s="31">
        <v>18</v>
      </c>
      <c r="B23" s="31"/>
      <c r="C23" s="31"/>
      <c r="D23" s="33"/>
      <c r="E23" s="102"/>
      <c r="F23" s="102"/>
      <c r="G23" s="102">
        <f t="shared" si="0"/>
        <v>0</v>
      </c>
      <c r="H23" s="152"/>
      <c r="I23" s="152"/>
      <c r="J23" s="154">
        <f t="shared" si="1"/>
        <v>0</v>
      </c>
      <c r="K23" s="44"/>
      <c r="L23" s="31"/>
    </row>
    <row r="24" spans="1:12" s="12" customFormat="1" ht="64.5" customHeight="1">
      <c r="A24" s="31">
        <v>19</v>
      </c>
      <c r="B24" s="31"/>
      <c r="C24" s="31"/>
      <c r="D24" s="33"/>
      <c r="E24" s="102"/>
      <c r="F24" s="102"/>
      <c r="G24" s="102">
        <f t="shared" si="0"/>
        <v>0</v>
      </c>
      <c r="H24" s="152"/>
      <c r="I24" s="152"/>
      <c r="J24" s="154">
        <f t="shared" si="1"/>
        <v>0</v>
      </c>
      <c r="K24" s="44"/>
      <c r="L24" s="31"/>
    </row>
    <row r="25" spans="1:12" s="12" customFormat="1" ht="64.5" customHeight="1" thickBot="1">
      <c r="A25" s="31">
        <v>20</v>
      </c>
      <c r="B25" s="31"/>
      <c r="C25" s="31"/>
      <c r="D25" s="33"/>
      <c r="E25" s="102"/>
      <c r="F25" s="155"/>
      <c r="G25" s="102">
        <f t="shared" si="0"/>
        <v>0</v>
      </c>
      <c r="H25" s="152"/>
      <c r="I25" s="152"/>
      <c r="J25" s="154">
        <f t="shared" si="1"/>
        <v>0</v>
      </c>
      <c r="K25" s="44"/>
      <c r="L25" s="31"/>
    </row>
    <row r="26" spans="1:12" s="12" customFormat="1" ht="64.5" customHeight="1" thickBot="1" thickTop="1">
      <c r="A26" s="369" t="s">
        <v>36</v>
      </c>
      <c r="B26" s="370"/>
      <c r="C26" s="31"/>
      <c r="D26" s="33"/>
      <c r="E26" s="156"/>
      <c r="F26" s="102"/>
      <c r="G26" s="158">
        <f>SUM(G6:G25)</f>
        <v>0</v>
      </c>
      <c r="H26" s="159"/>
      <c r="I26" s="164"/>
      <c r="J26" s="161">
        <f>SUM(J6:J25)</f>
        <v>0</v>
      </c>
      <c r="K26" s="43"/>
      <c r="L26" s="31"/>
    </row>
    <row r="27" spans="1:12" s="12" customFormat="1" ht="30" customHeight="1" thickTop="1">
      <c r="A27" s="27"/>
      <c r="B27" s="27"/>
      <c r="C27" s="27"/>
      <c r="D27" s="25"/>
      <c r="E27" s="25"/>
      <c r="F27" s="25"/>
      <c r="G27" s="374" t="s">
        <v>104</v>
      </c>
      <c r="H27" s="37"/>
      <c r="I27" s="371" t="s">
        <v>56</v>
      </c>
      <c r="J27" s="371"/>
      <c r="K27" s="38"/>
      <c r="L27" s="17"/>
    </row>
    <row r="28" spans="1:11" s="12" customFormat="1" ht="30" customHeight="1" thickBot="1">
      <c r="A28" s="25" t="s">
        <v>68</v>
      </c>
      <c r="B28" s="37"/>
      <c r="C28" s="37"/>
      <c r="D28" s="37"/>
      <c r="E28" s="38"/>
      <c r="F28" s="39"/>
      <c r="G28" s="392"/>
      <c r="H28" s="27"/>
      <c r="I28" s="27"/>
      <c r="J28" s="73"/>
      <c r="K28" s="73"/>
    </row>
    <row r="29" spans="1:11" s="12" customFormat="1" ht="68.25" customHeight="1" thickTop="1">
      <c r="A29" s="40"/>
      <c r="B29" s="30" t="s">
        <v>2</v>
      </c>
      <c r="C29" s="30" t="s">
        <v>3</v>
      </c>
      <c r="D29" s="41" t="s">
        <v>5</v>
      </c>
      <c r="E29" s="36" t="s">
        <v>6</v>
      </c>
      <c r="F29" s="87" t="s">
        <v>4</v>
      </c>
      <c r="G29" s="393" t="s">
        <v>12</v>
      </c>
      <c r="H29" s="376"/>
      <c r="I29" s="27"/>
      <c r="J29" s="27"/>
      <c r="K29" s="27"/>
    </row>
    <row r="30" spans="1:11" s="12" customFormat="1" ht="39.75" customHeight="1">
      <c r="A30" s="31">
        <v>1</v>
      </c>
      <c r="B30" s="33"/>
      <c r="C30" s="33"/>
      <c r="D30" s="34"/>
      <c r="E30" s="36"/>
      <c r="F30" s="88">
        <f>ROUND(D30*E30,0)</f>
        <v>0</v>
      </c>
      <c r="G30" s="389"/>
      <c r="H30" s="365"/>
      <c r="I30" s="27"/>
      <c r="J30" s="27"/>
      <c r="K30" s="27"/>
    </row>
    <row r="31" spans="1:11" s="12" customFormat="1" ht="39.75" customHeight="1">
      <c r="A31" s="31">
        <v>2</v>
      </c>
      <c r="B31" s="31"/>
      <c r="C31" s="33"/>
      <c r="D31" s="34"/>
      <c r="E31" s="36"/>
      <c r="F31" s="88">
        <f aca="true" t="shared" si="2" ref="F31:F49">ROUND(D31*E31,0)</f>
        <v>0</v>
      </c>
      <c r="G31" s="389"/>
      <c r="H31" s="365"/>
      <c r="I31" s="27"/>
      <c r="J31" s="27"/>
      <c r="K31" s="27"/>
    </row>
    <row r="32" spans="1:11" s="12" customFormat="1" ht="39.75" customHeight="1">
      <c r="A32" s="31">
        <v>3</v>
      </c>
      <c r="B32" s="33"/>
      <c r="C32" s="33"/>
      <c r="D32" s="34"/>
      <c r="E32" s="36"/>
      <c r="F32" s="88">
        <f t="shared" si="2"/>
        <v>0</v>
      </c>
      <c r="G32" s="389"/>
      <c r="H32" s="365"/>
      <c r="I32" s="27"/>
      <c r="J32" s="27"/>
      <c r="K32" s="27"/>
    </row>
    <row r="33" spans="1:11" s="12" customFormat="1" ht="39.75" customHeight="1">
      <c r="A33" s="31">
        <v>4</v>
      </c>
      <c r="B33" s="31"/>
      <c r="C33" s="33"/>
      <c r="D33" s="34"/>
      <c r="E33" s="36"/>
      <c r="F33" s="88">
        <f t="shared" si="2"/>
        <v>0</v>
      </c>
      <c r="G33" s="389"/>
      <c r="H33" s="365"/>
      <c r="I33" s="27"/>
      <c r="J33" s="27"/>
      <c r="K33" s="27"/>
    </row>
    <row r="34" spans="1:11" s="12" customFormat="1" ht="39.75" customHeight="1">
      <c r="A34" s="31">
        <v>5</v>
      </c>
      <c r="B34" s="33"/>
      <c r="C34" s="33"/>
      <c r="D34" s="34"/>
      <c r="E34" s="36"/>
      <c r="F34" s="88">
        <f t="shared" si="2"/>
        <v>0</v>
      </c>
      <c r="G34" s="389"/>
      <c r="H34" s="365"/>
      <c r="I34" s="27"/>
      <c r="J34" s="27"/>
      <c r="K34" s="27"/>
    </row>
    <row r="35" spans="1:11" s="12" customFormat="1" ht="39.75" customHeight="1">
      <c r="A35" s="31">
        <v>6</v>
      </c>
      <c r="B35" s="31"/>
      <c r="C35" s="33"/>
      <c r="D35" s="34"/>
      <c r="E35" s="36"/>
      <c r="F35" s="88">
        <f t="shared" si="2"/>
        <v>0</v>
      </c>
      <c r="G35" s="389"/>
      <c r="H35" s="365"/>
      <c r="I35" s="27"/>
      <c r="J35" s="27"/>
      <c r="K35" s="27"/>
    </row>
    <row r="36" spans="1:11" s="12" customFormat="1" ht="39.75" customHeight="1">
      <c r="A36" s="31">
        <v>7</v>
      </c>
      <c r="B36" s="31"/>
      <c r="C36" s="33"/>
      <c r="D36" s="34"/>
      <c r="E36" s="36"/>
      <c r="F36" s="88">
        <f t="shared" si="2"/>
        <v>0</v>
      </c>
      <c r="G36" s="389"/>
      <c r="H36" s="365"/>
      <c r="I36" s="27"/>
      <c r="J36" s="27"/>
      <c r="K36" s="27"/>
    </row>
    <row r="37" spans="1:11" s="12" customFormat="1" ht="39.75" customHeight="1">
      <c r="A37" s="31">
        <v>8</v>
      </c>
      <c r="B37" s="31"/>
      <c r="C37" s="33"/>
      <c r="D37" s="34"/>
      <c r="E37" s="36"/>
      <c r="F37" s="88">
        <f t="shared" si="2"/>
        <v>0</v>
      </c>
      <c r="G37" s="389"/>
      <c r="H37" s="365"/>
      <c r="I37" s="27"/>
      <c r="J37" s="27"/>
      <c r="K37" s="27"/>
    </row>
    <row r="38" spans="1:11" s="12" customFormat="1" ht="39.75" customHeight="1">
      <c r="A38" s="31">
        <v>9</v>
      </c>
      <c r="B38" s="31"/>
      <c r="C38" s="33"/>
      <c r="D38" s="34"/>
      <c r="E38" s="36"/>
      <c r="F38" s="88">
        <f t="shared" si="2"/>
        <v>0</v>
      </c>
      <c r="G38" s="389"/>
      <c r="H38" s="365"/>
      <c r="I38" s="27"/>
      <c r="J38" s="27"/>
      <c r="K38" s="27"/>
    </row>
    <row r="39" spans="1:11" ht="32.25">
      <c r="A39" s="31">
        <v>10</v>
      </c>
      <c r="B39" s="31"/>
      <c r="C39" s="33"/>
      <c r="D39" s="34"/>
      <c r="E39" s="36"/>
      <c r="F39" s="88">
        <f t="shared" si="2"/>
        <v>0</v>
      </c>
      <c r="G39" s="389"/>
      <c r="H39" s="365"/>
      <c r="I39" s="390"/>
      <c r="J39" s="391"/>
      <c r="K39" s="72"/>
    </row>
    <row r="40" spans="1:11" ht="32.25">
      <c r="A40" s="31">
        <v>11</v>
      </c>
      <c r="B40" s="31"/>
      <c r="C40" s="33"/>
      <c r="D40" s="34"/>
      <c r="E40" s="36"/>
      <c r="F40" s="88">
        <f t="shared" si="2"/>
        <v>0</v>
      </c>
      <c r="G40" s="389"/>
      <c r="H40" s="365"/>
      <c r="I40" s="37"/>
      <c r="J40" s="391"/>
      <c r="K40" s="391"/>
    </row>
    <row r="41" spans="1:11" ht="32.25">
      <c r="A41" s="31">
        <v>12</v>
      </c>
      <c r="B41" s="31"/>
      <c r="C41" s="33"/>
      <c r="D41" s="34"/>
      <c r="E41" s="36"/>
      <c r="F41" s="88">
        <f t="shared" si="2"/>
        <v>0</v>
      </c>
      <c r="G41" s="389"/>
      <c r="H41" s="365"/>
      <c r="I41" s="37"/>
      <c r="J41" s="27"/>
      <c r="K41" s="27"/>
    </row>
    <row r="42" spans="1:11" ht="32.25">
      <c r="A42" s="31">
        <v>13</v>
      </c>
      <c r="B42" s="31"/>
      <c r="C42" s="33"/>
      <c r="D42" s="34"/>
      <c r="E42" s="36"/>
      <c r="F42" s="88">
        <f t="shared" si="2"/>
        <v>0</v>
      </c>
      <c r="G42" s="389"/>
      <c r="H42" s="365"/>
      <c r="I42" s="37"/>
      <c r="J42" s="27"/>
      <c r="K42" s="27"/>
    </row>
    <row r="43" spans="1:11" ht="32.25">
      <c r="A43" s="31">
        <v>14</v>
      </c>
      <c r="B43" s="31"/>
      <c r="C43" s="33"/>
      <c r="D43" s="34"/>
      <c r="E43" s="36"/>
      <c r="F43" s="88">
        <f t="shared" si="2"/>
        <v>0</v>
      </c>
      <c r="G43" s="389"/>
      <c r="H43" s="365"/>
      <c r="I43" s="37"/>
      <c r="J43" s="27"/>
      <c r="K43" s="27"/>
    </row>
    <row r="44" spans="1:11" ht="32.25">
      <c r="A44" s="31">
        <v>15</v>
      </c>
      <c r="B44" s="31"/>
      <c r="C44" s="33"/>
      <c r="D44" s="34"/>
      <c r="E44" s="36"/>
      <c r="F44" s="88">
        <f t="shared" si="2"/>
        <v>0</v>
      </c>
      <c r="G44" s="389"/>
      <c r="H44" s="365"/>
      <c r="I44" s="37"/>
      <c r="J44" s="27"/>
      <c r="K44" s="27"/>
    </row>
    <row r="45" spans="1:11" ht="32.25">
      <c r="A45" s="31">
        <v>16</v>
      </c>
      <c r="B45" s="31"/>
      <c r="C45" s="33"/>
      <c r="D45" s="34"/>
      <c r="E45" s="36"/>
      <c r="F45" s="88">
        <f t="shared" si="2"/>
        <v>0</v>
      </c>
      <c r="G45" s="389"/>
      <c r="H45" s="365"/>
      <c r="I45" s="37"/>
      <c r="J45" s="27"/>
      <c r="K45" s="27"/>
    </row>
    <row r="46" spans="1:11" ht="32.25">
      <c r="A46" s="31">
        <v>17</v>
      </c>
      <c r="B46" s="31"/>
      <c r="C46" s="33"/>
      <c r="D46" s="34"/>
      <c r="E46" s="36"/>
      <c r="F46" s="88">
        <f t="shared" si="2"/>
        <v>0</v>
      </c>
      <c r="G46" s="389"/>
      <c r="H46" s="365"/>
      <c r="I46" s="37"/>
      <c r="J46" s="27"/>
      <c r="K46" s="27"/>
    </row>
    <row r="47" spans="1:11" ht="32.25">
      <c r="A47" s="31">
        <v>18</v>
      </c>
      <c r="B47" s="31"/>
      <c r="C47" s="33"/>
      <c r="D47" s="34"/>
      <c r="E47" s="36"/>
      <c r="F47" s="88">
        <f t="shared" si="2"/>
        <v>0</v>
      </c>
      <c r="G47" s="389"/>
      <c r="H47" s="365"/>
      <c r="I47" s="37"/>
      <c r="J47" s="27"/>
      <c r="K47" s="27"/>
    </row>
    <row r="48" spans="1:11" ht="32.25">
      <c r="A48" s="31">
        <v>19</v>
      </c>
      <c r="B48" s="31"/>
      <c r="C48" s="33"/>
      <c r="D48" s="34"/>
      <c r="E48" s="36"/>
      <c r="F48" s="88">
        <f t="shared" si="2"/>
        <v>0</v>
      </c>
      <c r="G48" s="389"/>
      <c r="H48" s="365"/>
      <c r="I48" s="37"/>
      <c r="J48" s="27"/>
      <c r="K48" s="27"/>
    </row>
    <row r="49" spans="1:11" ht="32.25">
      <c r="A49" s="31">
        <v>20</v>
      </c>
      <c r="B49" s="31"/>
      <c r="C49" s="33"/>
      <c r="D49" s="34"/>
      <c r="E49" s="36"/>
      <c r="F49" s="88">
        <f t="shared" si="2"/>
        <v>0</v>
      </c>
      <c r="G49" s="389"/>
      <c r="H49" s="365"/>
      <c r="I49" s="37"/>
      <c r="J49" s="27"/>
      <c r="K49" s="27"/>
    </row>
    <row r="50" spans="1:13" ht="32.25">
      <c r="A50" s="77"/>
      <c r="B50" s="72"/>
      <c r="C50" s="72"/>
      <c r="D50" s="37"/>
      <c r="E50" s="37"/>
      <c r="F50" s="25" t="s">
        <v>67</v>
      </c>
      <c r="G50" s="37"/>
      <c r="H50" s="391"/>
      <c r="I50" s="391"/>
      <c r="J50" s="391"/>
      <c r="K50" s="37"/>
      <c r="L50" s="367"/>
      <c r="M50" s="367"/>
    </row>
    <row r="51" spans="2:12" ht="32.25">
      <c r="B51" s="19"/>
      <c r="C51" s="19"/>
      <c r="D51" s="15"/>
      <c r="E51" s="15"/>
      <c r="F51" s="15"/>
      <c r="G51" s="367"/>
      <c r="H51" s="367"/>
      <c r="I51" s="367"/>
      <c r="J51" s="15"/>
      <c r="K51" s="367"/>
      <c r="L51" s="367"/>
    </row>
    <row r="52" spans="1:12" ht="32.25">
      <c r="A52" s="19"/>
      <c r="B52" s="19"/>
      <c r="C52" s="19"/>
      <c r="D52" s="15"/>
      <c r="E52" s="15"/>
      <c r="F52" s="15"/>
      <c r="G52" s="367"/>
      <c r="H52" s="367"/>
      <c r="I52" s="367"/>
      <c r="J52" s="15"/>
      <c r="K52" s="367"/>
      <c r="L52" s="367"/>
    </row>
    <row r="53" spans="1:12" ht="32.25">
      <c r="A53" s="19"/>
      <c r="B53" s="19"/>
      <c r="C53" s="19"/>
      <c r="D53" s="15"/>
      <c r="E53" s="15"/>
      <c r="F53" s="15"/>
      <c r="G53" s="367"/>
      <c r="H53" s="367"/>
      <c r="I53" s="367"/>
      <c r="J53" s="15"/>
      <c r="K53" s="367"/>
      <c r="L53" s="367"/>
    </row>
    <row r="54" spans="1:12" ht="32.25">
      <c r="A54" s="19"/>
      <c r="B54" s="19"/>
      <c r="C54" s="19"/>
      <c r="D54" s="15"/>
      <c r="E54" s="15"/>
      <c r="F54" s="15"/>
      <c r="G54" s="367"/>
      <c r="H54" s="367"/>
      <c r="I54" s="367"/>
      <c r="J54" s="15"/>
      <c r="K54" s="367"/>
      <c r="L54" s="367"/>
    </row>
    <row r="55" spans="4:12" ht="13.5">
      <c r="D55" s="6"/>
      <c r="E55" s="6"/>
      <c r="F55" s="6"/>
      <c r="G55" s="368"/>
      <c r="H55" s="368"/>
      <c r="I55" s="368"/>
      <c r="J55" s="6"/>
      <c r="K55" s="368"/>
      <c r="L55" s="368"/>
    </row>
  </sheetData>
  <mergeCells count="38">
    <mergeCell ref="G27:G28"/>
    <mergeCell ref="G33:H33"/>
    <mergeCell ref="G34:H34"/>
    <mergeCell ref="G29:H29"/>
    <mergeCell ref="G30:H30"/>
    <mergeCell ref="G31:H31"/>
    <mergeCell ref="G32:H32"/>
    <mergeCell ref="G47:H47"/>
    <mergeCell ref="G48:H48"/>
    <mergeCell ref="G36:H36"/>
    <mergeCell ref="G37:H37"/>
    <mergeCell ref="G38:H38"/>
    <mergeCell ref="H50:J50"/>
    <mergeCell ref="G55:I55"/>
    <mergeCell ref="G51:I51"/>
    <mergeCell ref="G52:I52"/>
    <mergeCell ref="G53:I53"/>
    <mergeCell ref="G54:I54"/>
    <mergeCell ref="J40:K40"/>
    <mergeCell ref="G40:H40"/>
    <mergeCell ref="G39:H39"/>
    <mergeCell ref="G35:H35"/>
    <mergeCell ref="K53:L53"/>
    <mergeCell ref="K54:L54"/>
    <mergeCell ref="K55:L55"/>
    <mergeCell ref="L50:M50"/>
    <mergeCell ref="K51:L51"/>
    <mergeCell ref="K52:L52"/>
    <mergeCell ref="G49:H49"/>
    <mergeCell ref="A26:B26"/>
    <mergeCell ref="I27:J27"/>
    <mergeCell ref="G41:H41"/>
    <mergeCell ref="G42:H42"/>
    <mergeCell ref="G43:H43"/>
    <mergeCell ref="G44:H44"/>
    <mergeCell ref="G45:H45"/>
    <mergeCell ref="G46:H46"/>
    <mergeCell ref="I39:J39"/>
  </mergeCells>
  <printOptions/>
  <pageMargins left="0.33" right="0.17" top="0.21" bottom="0.2" header="0.17" footer="0.17"/>
  <pageSetup fitToHeight="1" fitToWidth="1" horizontalDpi="300" verticalDpi="300" orientation="landscape" paperSize="9" scale="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相山　勇治</cp:lastModifiedBy>
  <cp:lastPrinted>2012-10-29T00:23:56Z</cp:lastPrinted>
  <dcterms:created xsi:type="dcterms:W3CDTF">2011-07-19T06:34:07Z</dcterms:created>
  <dcterms:modified xsi:type="dcterms:W3CDTF">2012-11-16T07:43:07Z</dcterms:modified>
  <cp:category/>
  <cp:version/>
  <cp:contentType/>
  <cp:contentStatus/>
</cp:coreProperties>
</file>